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5480" windowHeight="10995" activeTab="1"/>
  </bookViews>
  <sheets>
    <sheet name="Q4 Summary" sheetId="1" r:id="rId1"/>
    <sheet name="Q2 Summary " sheetId="2" r:id="rId2"/>
    <sheet name="Q1 Summary" sheetId="3" r:id="rId3"/>
    <sheet name="Q3 I&amp;E" sheetId="4" r:id="rId4"/>
    <sheet name="Q4 I&amp;E" sheetId="5" r:id="rId5"/>
    <sheet name="Q2 I&amp;E" sheetId="6" r:id="rId6"/>
    <sheet name="Q1 I&amp;E" sheetId="7" r:id="rId7"/>
  </sheets>
  <definedNames>
    <definedName name="_xlnm.Print_Area" localSheetId="1">'Q2 Summary '!$A$3:$G$26</definedName>
    <definedName name="_xlnm.Print_Area" localSheetId="0">'Q4 Summary'!$A$3:$G$26</definedName>
  </definedNames>
  <calcPr calcMode="manual" fullCalcOnLoad="1" calcCompleted="0" calcOnSave="0"/>
</workbook>
</file>

<file path=xl/sharedStrings.xml><?xml version="1.0" encoding="utf-8"?>
<sst xmlns="http://schemas.openxmlformats.org/spreadsheetml/2006/main" count="700" uniqueCount="138">
  <si>
    <t>Income &amp; Expenditure Statement - Total TNA</t>
  </si>
  <si>
    <t>Period From</t>
  </si>
  <si>
    <t>Period To</t>
  </si>
  <si>
    <t>Period End</t>
  </si>
  <si>
    <t>A</t>
  </si>
  <si>
    <t>D</t>
  </si>
  <si>
    <t>B</t>
  </si>
  <si>
    <t>Month</t>
  </si>
  <si>
    <t>Year to Date</t>
  </si>
  <si>
    <t>Full Year</t>
  </si>
  <si>
    <t>Actual</t>
  </si>
  <si>
    <t>Budget</t>
  </si>
  <si>
    <t>Under/(Overspend)</t>
  </si>
  <si>
    <t>£'000s</t>
  </si>
  <si>
    <t>£k</t>
  </si>
  <si>
    <t>%</t>
  </si>
  <si>
    <t>Income</t>
  </si>
  <si>
    <t>BAU</t>
  </si>
  <si>
    <t>Earned Income</t>
  </si>
  <si>
    <t xml:space="preserve">Licencing (+£127k), Ancestors magazine (-£431k), Docs online (digitisation + £101k), Image Library (-£95k), reprographics (-£178k), IPS (-£15k), Car parking (-£44k), Kew shop (-£26k), Events income (£28k) </t>
  </si>
  <si>
    <t>Funded</t>
  </si>
  <si>
    <t>Externally Funded Projects</t>
  </si>
  <si>
    <t>MPDP (£72k reduction - Cabinet office funding yet to be agreed), Digital Continuity (£349k) - project with stretch to Jun 11</t>
  </si>
  <si>
    <t>Inv Bids</t>
  </si>
  <si>
    <t>Investment Bids</t>
  </si>
  <si>
    <t>Cost of Sales</t>
  </si>
  <si>
    <t>£421k Ancestors Magazine</t>
  </si>
  <si>
    <t>Contribution</t>
  </si>
  <si>
    <t>Direct Staff Costs</t>
  </si>
  <si>
    <t>Staff costs</t>
  </si>
  <si>
    <t>BAU Headcount (FTE's, excluding agency staff) - average</t>
  </si>
  <si>
    <t>Contractors</t>
  </si>
  <si>
    <t>Contractors/Agency staff</t>
  </si>
  <si>
    <t>£50k ICT</t>
  </si>
  <si>
    <t>Other Staff Costs</t>
  </si>
  <si>
    <t>Other Staff related</t>
  </si>
  <si>
    <t>Recruitment £83k, Training £168k (some project related???), lower salary recharges</t>
  </si>
  <si>
    <t>Public Access</t>
  </si>
  <si>
    <t>Marketing &amp; Communications</t>
  </si>
  <si>
    <t xml:space="preserve">Marketing </t>
  </si>
  <si>
    <t>Marketing freeze</t>
  </si>
  <si>
    <t>Collection Care</t>
  </si>
  <si>
    <t>Boxes to box currently unboxed materials (£30k)</t>
  </si>
  <si>
    <t>Property &amp; Infrastructure</t>
  </si>
  <si>
    <t>£133k O&amp;S: £80k extra furniture costs for new desks (standard size), £89k Multi-functional devices, less utility savings due to introduction of Power perfector (£58), St Clements House (-£13k)</t>
  </si>
  <si>
    <t>IT &amp; Telecoms</t>
  </si>
  <si>
    <t>£265k - 1911 sale - ITU maintenance (unbudgeted)</t>
  </si>
  <si>
    <t>Admin / Other</t>
  </si>
  <si>
    <t>Capital</t>
  </si>
  <si>
    <t>General stationary (£33k, venue hire £40k, directors reserves, subscriptions (-£22k)</t>
  </si>
  <si>
    <t>Total Non Pay</t>
  </si>
  <si>
    <t>Total Business As Usual Costs</t>
  </si>
  <si>
    <t>Costs</t>
  </si>
  <si>
    <t>Contingency</t>
  </si>
  <si>
    <t>Contingency  £1,088k + £50k directors reserve</t>
  </si>
  <si>
    <t>Investment &amp; Contingency Costs</t>
  </si>
  <si>
    <t>Total Cash Expenditure (Net)</t>
  </si>
  <si>
    <t xml:space="preserve">Total Cash Funding </t>
  </si>
  <si>
    <t>Depreciation</t>
  </si>
  <si>
    <t>Non Cash (Incl. Depreciation)</t>
  </si>
  <si>
    <t>5121F</t>
  </si>
  <si>
    <t>Total Expenditure (Net)</t>
  </si>
  <si>
    <t>Key Metrics:</t>
  </si>
  <si>
    <t>Headcount (FTE's)</t>
  </si>
  <si>
    <t>% Front-line FTE's vs Support</t>
  </si>
  <si>
    <t xml:space="preserve">Cost of finance as % of total expenditure </t>
  </si>
  <si>
    <t>Ratio of non-HR staff to HR Staff</t>
  </si>
  <si>
    <t>Office space per FTE</t>
  </si>
  <si>
    <t>1.  Forecast is the 9+3 forecast presented to Exec Team January 2010.</t>
  </si>
  <si>
    <t>2.  Commitments represent expenditure commitments from iPOS plus assumed staff costs and revenue as per the forecast</t>
  </si>
  <si>
    <t>3.  Other expenses includes Consultancy, Audit Fees, Bank Charges and sundry admin costs.</t>
  </si>
  <si>
    <t>4.  Non cash is depreciation and cost of capital</t>
  </si>
  <si>
    <t>CHECK</t>
  </si>
  <si>
    <t>Expenditure (Net) by funding stream:</t>
  </si>
  <si>
    <t>Funding</t>
  </si>
  <si>
    <t>(Over) / under spend</t>
  </si>
  <si>
    <t>Revenue (RDEL)</t>
  </si>
  <si>
    <t>Capital (CDEL)*</t>
  </si>
  <si>
    <t>Total Cash Funding</t>
  </si>
  <si>
    <t>Financial KPI Target</t>
  </si>
  <si>
    <t>AME</t>
  </si>
  <si>
    <t>Total Non-cash</t>
  </si>
  <si>
    <t>* Capital budget reduced by £155k following 2009-10 Breach</t>
  </si>
  <si>
    <t>Administration</t>
  </si>
  <si>
    <t>Programme</t>
  </si>
  <si>
    <t>Prior Year</t>
  </si>
  <si>
    <t>Comments</t>
  </si>
  <si>
    <t>JUNE 2011 (Q1) vs Prior Year</t>
  </si>
  <si>
    <t xml:space="preserve">£36k fall in reprographics income (19%), Licencing down £91k (28%), £128k less 1911 (34%), Docs Online down £41k (31%), £76k EC Planets Project, offset by £32k extra misc income (Ghana), £42k more income for sale of publishing, </t>
  </si>
  <si>
    <t>£184k less Civil Pages, £48k Digital Continuity, offset by £51k additional Heritage Lottery Fund</t>
  </si>
  <si>
    <t>Average of 13 BAU heads less than Q1 2010-11 (June 2011: 547, June 2010: 560)</t>
  </si>
  <si>
    <t>Impact of recruitment freeze - 10 posts less (June 2011: 13, June 2010 23)</t>
  </si>
  <si>
    <t>Lower recruitment &amp; training costs, £25k lower T&amp;S (40%)</t>
  </si>
  <si>
    <t>Public Library Subsidy £25k (38%) lower, PAS - On-line development £38k higher, Digitisation £26k lower, PSI Website Hosting £26k lower</t>
  </si>
  <si>
    <t>Impact of marketing freeze</t>
  </si>
  <si>
    <t>NDAD ceased 2010 £181k saving</t>
  </si>
  <si>
    <t>£215k increase in minor building maintenance (incl. Office moves), utility costs £26k (10%) higher, rates are £76k (17%) higher, offset by Pretty France move £97k</t>
  </si>
  <si>
    <t>Maintenance / lease costs higher (partly due to change in recognition?)</t>
  </si>
  <si>
    <t>Lower spend on Digital continuity &amp; Civil Pages</t>
  </si>
  <si>
    <t>Lower Resource Discovery &amp; Estates spend. Roof is major 2011-12 investment which is due to commence Q3</t>
  </si>
  <si>
    <t xml:space="preserve">Impact of Estates investment &amp; revaluation </t>
  </si>
  <si>
    <t>Quarter 1</t>
  </si>
  <si>
    <t>Non Cash</t>
  </si>
  <si>
    <t>Total Expenditure (net)</t>
  </si>
  <si>
    <t>Net Cash Expenditure</t>
  </si>
  <si>
    <t>Financial Performance as at 30 June 2011</t>
  </si>
  <si>
    <t>Commentary:</t>
  </si>
  <si>
    <r>
      <rPr>
        <b/>
        <sz val="11"/>
        <color indexed="8"/>
        <rFont val="Arial"/>
        <family val="2"/>
      </rPr>
      <t xml:space="preserve">Net cash expenditure was 7% lower than prior year (£581k). </t>
    </r>
    <r>
      <rPr>
        <sz val="11"/>
        <color indexed="8"/>
        <rFont val="Arial"/>
        <family val="2"/>
      </rPr>
      <t xml:space="preserve">
</t>
    </r>
    <r>
      <rPr>
        <sz val="6"/>
        <color indexed="8"/>
        <rFont val="Arial"/>
        <family val="2"/>
      </rPr>
      <t xml:space="preserve"> </t>
    </r>
    <r>
      <rPr>
        <sz val="11"/>
        <color indexed="8"/>
        <rFont val="Arial"/>
        <family val="2"/>
      </rPr>
      <t xml:space="preserve">
Earned income was down 16% (£293k), primarily due to a fall in licencing and 1911 subscription income. 
Total Costs were £853k lower than prior year. 
Business-as-usual costs were 4% lower (£318k). Staff and staff related costs were down 10% (£610k), due to the impact of the government's recruitment freeze. Additionally, there were savings in NDAD (£181k) and accomodation costs as we exited Petty France (£97k). Offset against this was an increase in the Kew property costs (£362k). Rates increased 17%, utility costs were up 10% and there was an increase in office moves as we look to reduce office space and increase storage/public space. IT Maintenance costs increased £313k, partly due to an in-year change in accounting recognition. Other costs were down £124k.
Spend on investment initiatives was down almost 50% (£535k). In 2011/12 the largest initaive is the roof replacement which will commence in Q3 2011.</t>
    </r>
  </si>
  <si>
    <t>SEPT 2011 (Q2) vs Prior Year</t>
  </si>
  <si>
    <t>Growth in 1911 sale income (419k -68%) Copyright royalties (79k-354%) &amp; Licensing royalties (60k-11%).  Fall in Reprographics (119k -29%), Planets (91k -109%), DOL (82k -31%), Publishing (39k -92%)</t>
  </si>
  <si>
    <t>New Heritage Lottery (105k0 and increased Conservation (60k - 300%), lower Dig. Continuity as project winds down (263k- 57%) and Civil Pages (325k -49%) as investment spend levels off.</t>
  </si>
  <si>
    <t>1911 sale commission up (114k) but fall in Publishing and magazine costs of 13k and 28k respectively as activities wound up</t>
  </si>
  <si>
    <t>Lower training (60k -31%), T&amp;S (29k -25% and Recruitment (19k -39%)</t>
  </si>
  <si>
    <t>NDAD ceased 2010 £330k saving</t>
  </si>
  <si>
    <t>Higher spend in Minor Maint. (£369k -122%), Utilities (102k -19%),Accom (39k -4%) &amp; Fac. Mgmt (£43k -8%), but lower costs re: Petty France now closed (194k -84%), Op  Leases now in IT Maint &amp; Telecoms (194k -91%)</t>
  </si>
  <si>
    <t>IT Maint &amp; Telecoms higher in part as trsfr from Op Leases &amp; also from higher project-related chgs (303k -144%)</t>
  </si>
  <si>
    <t>Lower spend on Digital continuity &amp; Civil Pages as they wind down</t>
  </si>
  <si>
    <t xml:space="preserve"> </t>
  </si>
  <si>
    <t>Depreciation (ring fenced)</t>
  </si>
  <si>
    <t>Impact of recruitment freeze</t>
  </si>
  <si>
    <t>Financial Performance as at 30 September 2011</t>
  </si>
  <si>
    <t>Reduced digitisation (£63k-77%) as work now in Invest Bids, Public Access Subsidies down- Online (£60k -16%) and Pub. Libraries (75k - 38%), also lower spend on PSI Website (17k- 9%)</t>
  </si>
  <si>
    <t>Quarter 2</t>
  </si>
  <si>
    <t xml:space="preserve">Net cash expenditure was 16% lower than prior year (£2,896k). </t>
  </si>
  <si>
    <t>Total Costs were down 13%  (£2,745k) on prior year.  Staff and staff related costs were down  5% (£547k) from the impact of the Government's recruitment freeze for permanent and contract staff.  Public Access costs reduced by 25% (£227k) from reduced digitisation, lower public subsidies into libraries and website spend.  Marketing freeze saved 61% (£59k), and Collection Care costs reduced by 52% (£317k), primarily by bringing NDAD services in-house.</t>
  </si>
  <si>
    <t>Property and infrastructure costs increased by 6% (193k): Minor Maintenance, Utilities and accommodation costs increased, mitigated by closure of Petty France &amp; transfer of IT Maint &amp; Telecoms costs into IT Category.  IT &amp; Telecoms costs increased by 42% (£318k) following a transfer of costs from Property classification.  Admin costs fall 16% (£77k) from lower subscriptions and consultancy costs.</t>
  </si>
  <si>
    <t>Externally funded project costs reduced by 38% (£433k) as Digital Continuity and Civil Pages wound down.  Investment Bid costs are down 61% (£2,029k) as the roof project was planned for later in the current and following year.</t>
  </si>
  <si>
    <t>Earned income was up 6% (£212k), primarily due to sale income from 1911, other licensing &amp; copyright royalties, impacted by a fall in Reprographics and Publishing incomes.</t>
  </si>
  <si>
    <t>March 2012 (Q4) vs Prior Year</t>
  </si>
  <si>
    <t>Quarter 4</t>
  </si>
  <si>
    <t xml:space="preserve">Full year net cash expenditure was 7% lower than prior year (£2,557k). </t>
  </si>
  <si>
    <t>Financial Performance as at 31 March 2012*</t>
  </si>
  <si>
    <t>* Financials are per the year-end Management Accounts. Final results will be published as part of The National Archives annual report.</t>
  </si>
  <si>
    <t>Variance</t>
  </si>
  <si>
    <t>Earned income was up 1% (£48k), primarily due to sale income from the 1911 census, other licensing &amp; copyright royalties but impacted by a fall in Reprographics and Publishing incomes.</t>
  </si>
  <si>
    <t>Total Costs were down 5%  (£2,298k) against the prior year. Staff and staff related costs were down  2% (£351k) impacted by the Government's recruitment freeze for permanent and contract staff. Public Access costs were 28% (£576k) lowere as a consequence of reduced digitisation, lower public subsidies into libraries and lower website spend. The continuing marketing freeze saved 43% (£117k), and Collection Care costs reduced by 42% (£423k), primarily by bringing National Digital Archive of Datasets (NDAD) services in-house.</t>
  </si>
  <si>
    <t xml:space="preserve">Externally funded project costs halved (£244k) as Digital Continuity and Civil Pages wound down. Investment spend was down 21% (£1,807k) as this phased programme of investment into the Kew site starts to come to an end. The Q2 glazed roof replacement started during the year and is expected to complete in Autumn 2012.  </t>
  </si>
  <si>
    <t>Property and infrastructure costs increased by 10% (662k): Minor Maintenance, Utilities and accommodation costs increased, but closure of the Petty France office helped reduce the impact. IT &amp; Telecoms costs fell by 6% (£105k) as maintenance contracts continued to be consolidated / reviewed.  Admin / other costs increased 37% (£419k), which is partially due to a one-off payment made to HMRC following an audit.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</si>
</sst>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Red]\(#,##0\);\-\-"/>
    <numFmt numFmtId="166" formatCode="0.0%"/>
    <numFmt numFmtId="167" formatCode="#,##0;\(#,##0\);\-\-"/>
    <numFmt numFmtId="168" formatCode="#,##0.0;[Red]\(#,##0.0\);\-\-"/>
    <numFmt numFmtId="169" formatCode="_-* #,##0.0_-;\-* #,##0.0_-;_-* &quot;-&quot;??_-;_-@_-"/>
    <numFmt numFmtId="170" formatCode="_-* #,##0_-;\-* #,##0_-;_-* &quot;-&quot;??_-;_-@_-"/>
  </numFmts>
  <fonts count="88">
    <font>
      <sz val="12"/>
      <color theme="1"/>
      <name val="Arial"/>
      <family val="2"/>
    </font>
    <font>
      <sz val="12"/>
      <color indexed="8"/>
      <name val="Arial"/>
      <family val="2"/>
    </font>
    <font>
      <sz val="11"/>
      <color indexed="8"/>
      <name val="Arial"/>
      <family val="2"/>
    </font>
    <font>
      <sz val="12"/>
      <name val="Arial"/>
      <family val="2"/>
    </font>
    <font>
      <sz val="16"/>
      <name val="Arial"/>
      <family val="2"/>
    </font>
    <font>
      <sz val="11"/>
      <name val="Arial"/>
      <family val="2"/>
    </font>
    <font>
      <b/>
      <sz val="12"/>
      <name val="Arial"/>
      <family val="2"/>
    </font>
    <font>
      <b/>
      <sz val="11"/>
      <color indexed="8"/>
      <name val="Arial"/>
      <family val="2"/>
    </font>
    <font>
      <b/>
      <sz val="11"/>
      <name val="Arial"/>
      <family val="2"/>
    </font>
    <font>
      <sz val="10"/>
      <name val="Arial"/>
      <family val="2"/>
    </font>
    <font>
      <i/>
      <sz val="11"/>
      <name val="Arial"/>
      <family val="2"/>
    </font>
    <font>
      <b/>
      <u val="single"/>
      <sz val="12"/>
      <name val="Arial"/>
      <family val="2"/>
    </font>
    <font>
      <sz val="6"/>
      <color indexed="8"/>
      <name val="Arial"/>
      <family val="2"/>
    </font>
    <font>
      <sz val="11"/>
      <color indexed="10"/>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6"/>
      <color indexed="8"/>
      <name val="Arial"/>
      <family val="2"/>
    </font>
    <font>
      <b/>
      <sz val="16"/>
      <color indexed="8"/>
      <name val="Arial"/>
      <family val="2"/>
    </font>
    <font>
      <sz val="10"/>
      <color indexed="8"/>
      <name val="Arial"/>
      <family val="2"/>
    </font>
    <font>
      <i/>
      <sz val="10"/>
      <color indexed="8"/>
      <name val="Arial"/>
      <family val="2"/>
    </font>
    <font>
      <i/>
      <sz val="11"/>
      <color indexed="8"/>
      <name val="Arial"/>
      <family val="2"/>
    </font>
    <font>
      <b/>
      <u val="single"/>
      <sz val="12"/>
      <color indexed="8"/>
      <name val="Arial"/>
      <family val="2"/>
    </font>
    <font>
      <i/>
      <sz val="11"/>
      <color indexed="10"/>
      <name val="Arial"/>
      <family val="2"/>
    </font>
    <font>
      <i/>
      <sz val="14"/>
      <color indexed="10"/>
      <name val="Arial"/>
      <family val="2"/>
    </font>
    <font>
      <sz val="14"/>
      <color indexed="10"/>
      <name val="Arial"/>
      <family val="2"/>
    </font>
    <font>
      <u val="single"/>
      <sz val="12"/>
      <color indexed="8"/>
      <name val="Arial"/>
      <family val="2"/>
    </font>
    <font>
      <i/>
      <sz val="12"/>
      <color indexed="8"/>
      <name val="Arial"/>
      <family val="2"/>
    </font>
    <font>
      <b/>
      <i/>
      <sz val="12"/>
      <color indexed="8"/>
      <name val="Arial"/>
      <family val="2"/>
    </font>
    <font>
      <b/>
      <i/>
      <sz val="11"/>
      <color indexed="8"/>
      <name val="Arial"/>
      <family val="2"/>
    </font>
    <font>
      <sz val="14"/>
      <color indexed="8"/>
      <name val="Arial"/>
      <family val="2"/>
    </font>
    <font>
      <b/>
      <sz val="14"/>
      <color indexed="8"/>
      <name val="Arial"/>
      <family val="2"/>
    </font>
    <font>
      <sz val="10"/>
      <color indexed="10"/>
      <name val="Arial"/>
      <family val="2"/>
    </font>
    <font>
      <b/>
      <sz val="11"/>
      <color indexed="10"/>
      <name val="Arial"/>
      <family val="2"/>
    </font>
    <font>
      <b/>
      <sz val="12"/>
      <color indexed="10"/>
      <name val="Arial"/>
      <family val="2"/>
    </font>
    <font>
      <b/>
      <sz val="20"/>
      <color indexed="8"/>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1"/>
      <color theme="1"/>
      <name val="Arial"/>
      <family val="2"/>
    </font>
    <font>
      <sz val="12"/>
      <color rgb="FFC00000"/>
      <name val="Arial"/>
      <family val="2"/>
    </font>
    <font>
      <sz val="16"/>
      <color theme="1"/>
      <name val="Arial"/>
      <family val="2"/>
    </font>
    <font>
      <b/>
      <sz val="16"/>
      <color theme="1"/>
      <name val="Arial"/>
      <family val="2"/>
    </font>
    <font>
      <b/>
      <sz val="11"/>
      <color theme="1"/>
      <name val="Arial"/>
      <family val="2"/>
    </font>
    <font>
      <sz val="11"/>
      <color rgb="FFFF0000"/>
      <name val="Arial"/>
      <family val="2"/>
    </font>
    <font>
      <sz val="10"/>
      <color theme="1"/>
      <name val="Arial"/>
      <family val="2"/>
    </font>
    <font>
      <i/>
      <sz val="10"/>
      <color theme="1"/>
      <name val="Arial"/>
      <family val="2"/>
    </font>
    <font>
      <i/>
      <sz val="11"/>
      <color theme="1"/>
      <name val="Arial"/>
      <family val="2"/>
    </font>
    <font>
      <b/>
      <u val="single"/>
      <sz val="12"/>
      <color theme="1"/>
      <name val="Arial"/>
      <family val="2"/>
    </font>
    <font>
      <i/>
      <sz val="11"/>
      <color rgb="FFFF0000"/>
      <name val="Arial"/>
      <family val="2"/>
    </font>
    <font>
      <i/>
      <sz val="14"/>
      <color rgb="FFFF0000"/>
      <name val="Arial"/>
      <family val="2"/>
    </font>
    <font>
      <sz val="14"/>
      <color rgb="FFFF0000"/>
      <name val="Arial"/>
      <family val="2"/>
    </font>
    <font>
      <u val="single"/>
      <sz val="12"/>
      <color theme="1"/>
      <name val="Arial"/>
      <family val="2"/>
    </font>
    <font>
      <i/>
      <sz val="12"/>
      <color theme="1"/>
      <name val="Arial"/>
      <family val="2"/>
    </font>
    <font>
      <b/>
      <i/>
      <sz val="12"/>
      <color theme="1"/>
      <name val="Arial"/>
      <family val="2"/>
    </font>
    <font>
      <b/>
      <i/>
      <sz val="11"/>
      <color theme="1"/>
      <name val="Arial"/>
      <family val="2"/>
    </font>
    <font>
      <sz val="14"/>
      <color theme="1"/>
      <name val="Arial"/>
      <family val="2"/>
    </font>
    <font>
      <b/>
      <sz val="14"/>
      <color theme="1"/>
      <name val="Arial"/>
      <family val="2"/>
    </font>
    <font>
      <sz val="10"/>
      <color rgb="FFFF0000"/>
      <name val="Arial"/>
      <family val="2"/>
    </font>
    <font>
      <b/>
      <sz val="11"/>
      <color rgb="FFFF0000"/>
      <name val="Arial"/>
      <family val="2"/>
    </font>
    <font>
      <b/>
      <sz val="12"/>
      <color rgb="FFFF0000"/>
      <name val="Arial"/>
      <family val="2"/>
    </font>
    <font>
      <b/>
      <sz val="2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FF0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ck">
        <color rgb="FFCC0000"/>
      </bottom>
    </border>
    <border>
      <left style="medium"/>
      <right/>
      <top style="medium"/>
      <bottom/>
    </border>
    <border>
      <left/>
      <right/>
      <top style="medium"/>
      <bottom/>
    </border>
    <border>
      <left/>
      <right style="medium"/>
      <top style="medium"/>
      <bottom/>
    </border>
    <border>
      <left style="medium"/>
      <right style="medium"/>
      <top style="medium"/>
      <bottom style="medium"/>
    </border>
    <border>
      <left/>
      <right/>
      <top style="medium"/>
      <bottom style="medium"/>
    </border>
    <border>
      <left/>
      <right style="medium"/>
      <top style="medium"/>
      <bottom style="medium"/>
    </border>
    <border>
      <left style="medium"/>
      <right/>
      <top/>
      <bottom/>
    </border>
    <border>
      <left style="dashed"/>
      <right/>
      <top/>
      <bottom/>
    </border>
    <border>
      <left/>
      <right style="medium"/>
      <top/>
      <bottom/>
    </border>
    <border>
      <left style="dashed"/>
      <right/>
      <top style="medium"/>
      <bottom/>
    </border>
    <border>
      <left style="medium"/>
      <right style="medium"/>
      <top/>
      <bottom/>
    </border>
    <border>
      <left style="medium"/>
      <right/>
      <top/>
      <bottom style="medium"/>
    </border>
    <border>
      <left style="dashed"/>
      <right/>
      <top/>
      <bottom style="medium"/>
    </border>
    <border>
      <left/>
      <right/>
      <top/>
      <bottom style="medium"/>
    </border>
    <border>
      <left/>
      <right style="medium"/>
      <top/>
      <bottom style="medium"/>
    </border>
    <border>
      <left style="medium"/>
      <right style="medium"/>
      <top/>
      <bottom style="medium"/>
    </border>
    <border>
      <left style="medium"/>
      <right style="dashed"/>
      <top style="medium"/>
      <bottom/>
    </border>
    <border>
      <left style="medium"/>
      <right style="medium"/>
      <top style="medium"/>
      <bottom/>
    </border>
    <border>
      <left style="medium"/>
      <right style="dashed"/>
      <top/>
      <bottom/>
    </border>
    <border>
      <left style="medium"/>
      <right style="dashed"/>
      <top/>
      <bottom style="thin"/>
    </border>
    <border>
      <left style="dashed"/>
      <right/>
      <top/>
      <bottom style="thin"/>
    </border>
    <border>
      <left/>
      <right/>
      <top/>
      <bottom style="thin"/>
    </border>
    <border>
      <left/>
      <right style="medium"/>
      <top/>
      <bottom style="thin"/>
    </border>
    <border>
      <left style="medium"/>
      <right style="medium"/>
      <top/>
      <bottom style="thin"/>
    </border>
    <border>
      <left style="medium"/>
      <right style="dashed"/>
      <top style="thin"/>
      <bottom style="double"/>
    </border>
    <border>
      <left style="dashed"/>
      <right/>
      <top style="thin"/>
      <bottom style="double"/>
    </border>
    <border>
      <left/>
      <right/>
      <top style="thin"/>
      <bottom style="double"/>
    </border>
    <border>
      <left/>
      <right style="medium"/>
      <top style="thin"/>
      <bottom style="double"/>
    </border>
    <border>
      <left style="medium"/>
      <right style="medium"/>
      <top style="thin"/>
      <bottom style="double"/>
    </border>
    <border>
      <left style="medium"/>
      <right/>
      <top style="double"/>
      <bottom style="medium"/>
    </border>
    <border>
      <left/>
      <right/>
      <top style="double"/>
      <bottom style="medium"/>
    </border>
    <border>
      <left/>
      <right style="medium"/>
      <top style="double"/>
      <bottom style="medium"/>
    </border>
    <border>
      <left style="medium"/>
      <right style="dashed"/>
      <top style="double"/>
      <bottom style="medium"/>
    </border>
    <border>
      <left style="medium"/>
      <right style="medium"/>
      <top style="double"/>
      <bottom style="mediu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style="dashed"/>
      <top/>
      <bottom style="medium"/>
    </border>
    <border>
      <left style="medium"/>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574">
    <xf numFmtId="0" fontId="0" fillId="0" borderId="0" xfId="0" applyAlignment="1">
      <alignment/>
    </xf>
    <xf numFmtId="0" fontId="65" fillId="0" borderId="0" xfId="0" applyFont="1" applyAlignment="1">
      <alignment/>
    </xf>
    <xf numFmtId="0" fontId="0" fillId="33" borderId="0" xfId="0" applyFill="1" applyBorder="1" applyAlignment="1">
      <alignment/>
    </xf>
    <xf numFmtId="0" fontId="0" fillId="0" borderId="0" xfId="0" applyBorder="1" applyAlignment="1">
      <alignment/>
    </xf>
    <xf numFmtId="0" fontId="0" fillId="0" borderId="0" xfId="0" applyFill="1" applyBorder="1" applyAlignment="1">
      <alignment/>
    </xf>
    <xf numFmtId="0" fontId="3" fillId="33" borderId="0" xfId="0" applyFont="1" applyFill="1" applyAlignment="1">
      <alignment/>
    </xf>
    <xf numFmtId="0" fontId="66" fillId="0" borderId="10" xfId="0" applyFont="1" applyBorder="1" applyAlignment="1">
      <alignment/>
    </xf>
    <xf numFmtId="0" fontId="66" fillId="33" borderId="10" xfId="0" applyFont="1" applyFill="1" applyBorder="1" applyAlignment="1">
      <alignment/>
    </xf>
    <xf numFmtId="0" fontId="67" fillId="0" borderId="0" xfId="0" applyFont="1" applyAlignment="1">
      <alignment/>
    </xf>
    <xf numFmtId="0" fontId="68" fillId="0" borderId="0" xfId="0" applyFont="1" applyAlignment="1">
      <alignment horizontal="center"/>
    </xf>
    <xf numFmtId="0" fontId="4" fillId="33" borderId="0" xfId="0" applyFont="1" applyFill="1" applyAlignment="1">
      <alignment/>
    </xf>
    <xf numFmtId="0" fontId="68" fillId="0" borderId="0" xfId="0" applyFont="1" applyFill="1" applyBorder="1" applyAlignment="1">
      <alignment horizontal="center"/>
    </xf>
    <xf numFmtId="0" fontId="0" fillId="0" borderId="0" xfId="0" applyBorder="1" applyAlignment="1">
      <alignment/>
    </xf>
    <xf numFmtId="0" fontId="0" fillId="0" borderId="0" xfId="0" applyFill="1" applyBorder="1" applyAlignment="1">
      <alignment horizontal="center"/>
    </xf>
    <xf numFmtId="0" fontId="0" fillId="0" borderId="0" xfId="0" applyBorder="1" applyAlignment="1">
      <alignment horizontal="center"/>
    </xf>
    <xf numFmtId="0" fontId="65" fillId="0" borderId="0" xfId="0" applyFont="1" applyBorder="1" applyAlignment="1">
      <alignment/>
    </xf>
    <xf numFmtId="0" fontId="65" fillId="0" borderId="0" xfId="0" applyFont="1" applyAlignment="1">
      <alignment horizontal="center"/>
    </xf>
    <xf numFmtId="0" fontId="65" fillId="0" borderId="0" xfId="0" applyFont="1" applyFill="1" applyBorder="1" applyAlignment="1">
      <alignment/>
    </xf>
    <xf numFmtId="0" fontId="5" fillId="33" borderId="0" xfId="0" applyFont="1" applyFill="1" applyAlignment="1">
      <alignment/>
    </xf>
    <xf numFmtId="0" fontId="0" fillId="0" borderId="0" xfId="0" applyFill="1" applyBorder="1" applyAlignment="1">
      <alignment/>
    </xf>
    <xf numFmtId="0" fontId="63" fillId="0" borderId="0" xfId="0" applyFont="1" applyAlignment="1">
      <alignment/>
    </xf>
    <xf numFmtId="0" fontId="63" fillId="0" borderId="0" xfId="0" applyFont="1" applyBorder="1" applyAlignment="1">
      <alignment horizontal="center"/>
    </xf>
    <xf numFmtId="0" fontId="63" fillId="34" borderId="11" xfId="0" applyFont="1" applyFill="1" applyBorder="1" applyAlignment="1">
      <alignment horizontal="center"/>
    </xf>
    <xf numFmtId="0" fontId="63" fillId="34" borderId="12" xfId="0" applyFont="1" applyFill="1" applyBorder="1" applyAlignment="1">
      <alignment/>
    </xf>
    <xf numFmtId="0" fontId="63" fillId="34" borderId="13" xfId="0" applyFont="1" applyFill="1" applyBorder="1" applyAlignment="1">
      <alignment/>
    </xf>
    <xf numFmtId="0" fontId="63" fillId="0" borderId="0" xfId="0" applyFont="1" applyFill="1" applyBorder="1" applyAlignment="1">
      <alignment/>
    </xf>
    <xf numFmtId="0" fontId="63" fillId="0" borderId="0" xfId="0" applyFont="1" applyFill="1" applyBorder="1" applyAlignment="1">
      <alignment/>
    </xf>
    <xf numFmtId="0" fontId="63" fillId="34" borderId="14" xfId="0" applyFont="1" applyFill="1" applyBorder="1" applyAlignment="1">
      <alignment/>
    </xf>
    <xf numFmtId="0" fontId="63" fillId="34" borderId="15" xfId="0" applyFont="1" applyFill="1" applyBorder="1" applyAlignment="1">
      <alignment/>
    </xf>
    <xf numFmtId="0" fontId="63" fillId="34" borderId="16" xfId="0" applyFont="1" applyFill="1" applyBorder="1" applyAlignment="1">
      <alignment/>
    </xf>
    <xf numFmtId="0" fontId="6" fillId="33" borderId="17" xfId="0" applyFont="1" applyFill="1" applyBorder="1" applyAlignment="1">
      <alignment/>
    </xf>
    <xf numFmtId="0" fontId="63" fillId="34" borderId="17" xfId="0" applyFont="1" applyFill="1" applyBorder="1" applyAlignment="1">
      <alignment horizontal="center" vertical="top"/>
    </xf>
    <xf numFmtId="0" fontId="63" fillId="34" borderId="18" xfId="0" applyFont="1" applyFill="1" applyBorder="1" applyAlignment="1">
      <alignment horizontal="center" vertical="top"/>
    </xf>
    <xf numFmtId="0" fontId="63" fillId="0" borderId="0" xfId="0" applyFont="1" applyBorder="1" applyAlignment="1">
      <alignment/>
    </xf>
    <xf numFmtId="0" fontId="63" fillId="34" borderId="17" xfId="0" applyFont="1" applyFill="1" applyBorder="1" applyAlignment="1">
      <alignment/>
    </xf>
    <xf numFmtId="0" fontId="63" fillId="34" borderId="0" xfId="0" applyFont="1" applyFill="1" applyBorder="1" applyAlignment="1">
      <alignment/>
    </xf>
    <xf numFmtId="0" fontId="63" fillId="34" borderId="19" xfId="0" applyFont="1" applyFill="1" applyBorder="1" applyAlignment="1">
      <alignment/>
    </xf>
    <xf numFmtId="0" fontId="63" fillId="34" borderId="20" xfId="0" applyFont="1" applyFill="1" applyBorder="1" applyAlignment="1">
      <alignment horizontal="center" vertical="top"/>
    </xf>
    <xf numFmtId="0" fontId="63" fillId="0" borderId="0" xfId="0" applyFont="1" applyFill="1" applyBorder="1" applyAlignment="1">
      <alignment horizontal="center" vertical="top" wrapText="1"/>
    </xf>
    <xf numFmtId="0" fontId="63" fillId="34" borderId="21" xfId="0" applyFont="1" applyFill="1" applyBorder="1" applyAlignment="1">
      <alignment horizontal="center" vertical="top"/>
    </xf>
    <xf numFmtId="0" fontId="63" fillId="34" borderId="22" xfId="0" applyFont="1" applyFill="1" applyBorder="1" applyAlignment="1">
      <alignment horizontal="center" vertical="top"/>
    </xf>
    <xf numFmtId="0" fontId="63" fillId="34" borderId="23" xfId="0" applyFont="1" applyFill="1" applyBorder="1" applyAlignment="1">
      <alignment horizontal="center" vertical="top"/>
    </xf>
    <xf numFmtId="0" fontId="63" fillId="34" borderId="24" xfId="0" applyFont="1" applyFill="1" applyBorder="1" applyAlignment="1">
      <alignment horizontal="center" wrapText="1"/>
    </xf>
    <xf numFmtId="0" fontId="63" fillId="34" borderId="25" xfId="0" applyFont="1" applyFill="1" applyBorder="1" applyAlignment="1">
      <alignment horizontal="center" wrapText="1"/>
    </xf>
    <xf numFmtId="0" fontId="63" fillId="34" borderId="22" xfId="0" applyFont="1" applyFill="1" applyBorder="1" applyAlignment="1">
      <alignment/>
    </xf>
    <xf numFmtId="0" fontId="63" fillId="34" borderId="24" xfId="0" applyFont="1" applyFill="1" applyBorder="1" applyAlignment="1">
      <alignment/>
    </xf>
    <xf numFmtId="0" fontId="63" fillId="34" borderId="25" xfId="0" applyFont="1" applyFill="1" applyBorder="1" applyAlignment="1">
      <alignment/>
    </xf>
    <xf numFmtId="0" fontId="63" fillId="0" borderId="0" xfId="0" applyFont="1" applyFill="1" applyBorder="1" applyAlignment="1">
      <alignment horizontal="center" wrapText="1"/>
    </xf>
    <xf numFmtId="0" fontId="63" fillId="34" borderId="26" xfId="0" applyFont="1" applyFill="1" applyBorder="1" applyAlignment="1">
      <alignment horizontal="center" vertical="top"/>
    </xf>
    <xf numFmtId="0" fontId="69" fillId="0" borderId="0" xfId="0" applyFont="1" applyAlignment="1">
      <alignment/>
    </xf>
    <xf numFmtId="0" fontId="69" fillId="0" borderId="27" xfId="0" applyFont="1" applyBorder="1" applyAlignment="1">
      <alignment/>
    </xf>
    <xf numFmtId="0" fontId="69" fillId="0" borderId="18" xfId="0" applyFont="1" applyBorder="1" applyAlignment="1">
      <alignment/>
    </xf>
    <xf numFmtId="0" fontId="69" fillId="0" borderId="0" xfId="0" applyFont="1" applyBorder="1" applyAlignment="1">
      <alignment/>
    </xf>
    <xf numFmtId="0" fontId="69" fillId="0" borderId="13" xfId="0" applyFont="1" applyBorder="1" applyAlignment="1">
      <alignment/>
    </xf>
    <xf numFmtId="0" fontId="69" fillId="0" borderId="11" xfId="0" applyFont="1" applyBorder="1" applyAlignment="1">
      <alignment/>
    </xf>
    <xf numFmtId="0" fontId="69" fillId="0" borderId="12" xfId="0" applyFont="1" applyBorder="1" applyAlignment="1">
      <alignment/>
    </xf>
    <xf numFmtId="0" fontId="69" fillId="0" borderId="0" xfId="0" applyFont="1" applyFill="1" applyBorder="1" applyAlignment="1">
      <alignment/>
    </xf>
    <xf numFmtId="0" fontId="69" fillId="0" borderId="20" xfId="0" applyFont="1" applyBorder="1" applyAlignment="1">
      <alignment/>
    </xf>
    <xf numFmtId="0" fontId="69" fillId="0" borderId="19" xfId="0" applyFont="1" applyBorder="1" applyAlignment="1">
      <alignment/>
    </xf>
    <xf numFmtId="0" fontId="69" fillId="0" borderId="28" xfId="0" applyFont="1" applyBorder="1" applyAlignment="1">
      <alignment/>
    </xf>
    <xf numFmtId="0" fontId="8" fillId="33" borderId="0" xfId="0" applyFont="1" applyFill="1" applyAlignment="1">
      <alignment/>
    </xf>
    <xf numFmtId="164" fontId="65" fillId="0" borderId="29" xfId="0" applyNumberFormat="1" applyFont="1" applyBorder="1" applyAlignment="1">
      <alignment/>
    </xf>
    <xf numFmtId="164" fontId="65" fillId="0" borderId="18" xfId="0" applyNumberFormat="1" applyFont="1" applyBorder="1" applyAlignment="1">
      <alignment/>
    </xf>
    <xf numFmtId="165" fontId="65" fillId="0" borderId="0" xfId="0" applyNumberFormat="1" applyFont="1" applyBorder="1" applyAlignment="1">
      <alignment/>
    </xf>
    <xf numFmtId="9" fontId="65" fillId="0" borderId="19" xfId="57" applyFont="1" applyBorder="1" applyAlignment="1">
      <alignment/>
    </xf>
    <xf numFmtId="165" fontId="65" fillId="0" borderId="17" xfId="0" applyNumberFormat="1" applyFont="1" applyBorder="1" applyAlignment="1">
      <alignment/>
    </xf>
    <xf numFmtId="0" fontId="65" fillId="0" borderId="19" xfId="0" applyFont="1" applyBorder="1" applyAlignment="1">
      <alignment/>
    </xf>
    <xf numFmtId="9" fontId="65" fillId="0" borderId="0" xfId="57" applyFont="1" applyFill="1" applyBorder="1" applyAlignment="1">
      <alignment/>
    </xf>
    <xf numFmtId="164" fontId="65" fillId="0" borderId="21" xfId="0" applyNumberFormat="1" applyFont="1" applyBorder="1" applyAlignment="1">
      <alignment/>
    </xf>
    <xf numFmtId="164" fontId="65" fillId="0" borderId="0" xfId="0" applyNumberFormat="1" applyFont="1" applyBorder="1" applyAlignment="1">
      <alignment/>
    </xf>
    <xf numFmtId="9" fontId="65" fillId="0" borderId="0" xfId="57" applyFont="1" applyBorder="1" applyAlignment="1">
      <alignment/>
    </xf>
    <xf numFmtId="0" fontId="0" fillId="0" borderId="0" xfId="0" applyFont="1" applyAlignment="1">
      <alignment/>
    </xf>
    <xf numFmtId="164" fontId="65" fillId="0" borderId="0" xfId="0" applyNumberFormat="1" applyFont="1" applyAlignment="1">
      <alignment/>
    </xf>
    <xf numFmtId="164" fontId="65" fillId="33" borderId="29" xfId="0" applyNumberFormat="1" applyFont="1" applyFill="1" applyBorder="1" applyAlignment="1">
      <alignment/>
    </xf>
    <xf numFmtId="0" fontId="70" fillId="0" borderId="0" xfId="0" applyFont="1" applyAlignment="1">
      <alignment/>
    </xf>
    <xf numFmtId="164" fontId="65" fillId="0" borderId="30" xfId="0" applyNumberFormat="1" applyFont="1" applyBorder="1" applyAlignment="1">
      <alignment/>
    </xf>
    <xf numFmtId="164" fontId="65" fillId="0" borderId="31" xfId="0" applyNumberFormat="1" applyFont="1" applyBorder="1" applyAlignment="1">
      <alignment/>
    </xf>
    <xf numFmtId="165" fontId="65" fillId="0" borderId="32" xfId="0" applyNumberFormat="1" applyFont="1" applyBorder="1" applyAlignment="1">
      <alignment/>
    </xf>
    <xf numFmtId="9" fontId="65" fillId="0" borderId="33" xfId="57" applyFont="1" applyBorder="1" applyAlignment="1">
      <alignment/>
    </xf>
    <xf numFmtId="0" fontId="65" fillId="0" borderId="32" xfId="0" applyFont="1" applyBorder="1" applyAlignment="1">
      <alignment/>
    </xf>
    <xf numFmtId="164" fontId="65" fillId="0" borderId="34" xfId="0" applyNumberFormat="1" applyFont="1" applyBorder="1" applyAlignment="1">
      <alignment/>
    </xf>
    <xf numFmtId="164" fontId="65" fillId="0" borderId="32" xfId="0" applyNumberFormat="1" applyFont="1" applyBorder="1" applyAlignment="1">
      <alignment/>
    </xf>
    <xf numFmtId="9" fontId="65" fillId="0" borderId="32" xfId="57" applyFont="1" applyBorder="1" applyAlignment="1">
      <alignment/>
    </xf>
    <xf numFmtId="165" fontId="65" fillId="0" borderId="19" xfId="0" applyNumberFormat="1" applyFont="1" applyBorder="1" applyAlignment="1">
      <alignment/>
    </xf>
    <xf numFmtId="165" fontId="65" fillId="0" borderId="0" xfId="0" applyNumberFormat="1" applyFont="1" applyFill="1" applyBorder="1" applyAlignment="1">
      <alignment/>
    </xf>
    <xf numFmtId="164" fontId="69" fillId="0" borderId="29" xfId="0" applyNumberFormat="1" applyFont="1" applyBorder="1" applyAlignment="1">
      <alignment/>
    </xf>
    <xf numFmtId="164" fontId="69" fillId="0" borderId="18" xfId="0" applyNumberFormat="1" applyFont="1" applyBorder="1" applyAlignment="1">
      <alignment/>
    </xf>
    <xf numFmtId="165" fontId="69" fillId="0" borderId="0" xfId="0" applyNumberFormat="1" applyFont="1" applyBorder="1" applyAlignment="1">
      <alignment/>
    </xf>
    <xf numFmtId="9" fontId="69" fillId="0" borderId="19" xfId="57" applyFont="1" applyBorder="1" applyAlignment="1">
      <alignment/>
    </xf>
    <xf numFmtId="165" fontId="69" fillId="0" borderId="17" xfId="0" applyNumberFormat="1" applyFont="1" applyBorder="1" applyAlignment="1">
      <alignment/>
    </xf>
    <xf numFmtId="9" fontId="69" fillId="0" borderId="0" xfId="57" applyFont="1" applyFill="1" applyBorder="1" applyAlignment="1">
      <alignment/>
    </xf>
    <xf numFmtId="164" fontId="69" fillId="0" borderId="21" xfId="0" applyNumberFormat="1" applyFont="1" applyBorder="1" applyAlignment="1">
      <alignment/>
    </xf>
    <xf numFmtId="164" fontId="69" fillId="0" borderId="0" xfId="0" applyNumberFormat="1" applyFont="1" applyBorder="1" applyAlignment="1">
      <alignment/>
    </xf>
    <xf numFmtId="9" fontId="69" fillId="0" borderId="0" xfId="57" applyFont="1" applyBorder="1" applyAlignment="1">
      <alignment/>
    </xf>
    <xf numFmtId="0" fontId="71" fillId="0" borderId="0" xfId="0" applyFont="1" applyAlignment="1">
      <alignment/>
    </xf>
    <xf numFmtId="164" fontId="72" fillId="35" borderId="29" xfId="0" applyNumberFormat="1" applyFont="1" applyFill="1" applyBorder="1" applyAlignment="1">
      <alignment/>
    </xf>
    <xf numFmtId="164" fontId="72" fillId="35" borderId="18" xfId="0" applyNumberFormat="1" applyFont="1" applyFill="1" applyBorder="1" applyAlignment="1">
      <alignment/>
    </xf>
    <xf numFmtId="165" fontId="72" fillId="35" borderId="0" xfId="0" applyNumberFormat="1" applyFont="1" applyFill="1" applyBorder="1" applyAlignment="1">
      <alignment/>
    </xf>
    <xf numFmtId="9" fontId="72" fillId="35" borderId="19" xfId="57" applyFont="1" applyFill="1" applyBorder="1" applyAlignment="1">
      <alignment/>
    </xf>
    <xf numFmtId="165" fontId="71" fillId="0" borderId="0" xfId="0" applyNumberFormat="1" applyFont="1" applyBorder="1" applyAlignment="1">
      <alignment/>
    </xf>
    <xf numFmtId="165" fontId="71" fillId="0" borderId="17" xfId="0" applyNumberFormat="1" applyFont="1" applyBorder="1" applyAlignment="1">
      <alignment/>
    </xf>
    <xf numFmtId="0" fontId="72" fillId="35" borderId="0" xfId="0" applyFont="1" applyFill="1" applyBorder="1" applyAlignment="1">
      <alignment/>
    </xf>
    <xf numFmtId="0" fontId="71" fillId="0" borderId="19" xfId="0" applyFont="1" applyBorder="1" applyAlignment="1">
      <alignment/>
    </xf>
    <xf numFmtId="0" fontId="71" fillId="0" borderId="0" xfId="0" applyFont="1" applyBorder="1" applyAlignment="1">
      <alignment/>
    </xf>
    <xf numFmtId="9" fontId="72" fillId="0" borderId="0" xfId="57" applyFont="1" applyFill="1" applyBorder="1" applyAlignment="1">
      <alignment/>
    </xf>
    <xf numFmtId="164" fontId="72" fillId="35" borderId="21" xfId="0" applyNumberFormat="1" applyFont="1" applyFill="1" applyBorder="1" applyAlignment="1">
      <alignment/>
    </xf>
    <xf numFmtId="164" fontId="72" fillId="35" borderId="0" xfId="0" applyNumberFormat="1" applyFont="1" applyFill="1" applyBorder="1" applyAlignment="1">
      <alignment/>
    </xf>
    <xf numFmtId="9" fontId="72" fillId="35" borderId="0" xfId="57" applyFont="1" applyFill="1" applyBorder="1" applyAlignment="1">
      <alignment/>
    </xf>
    <xf numFmtId="0" fontId="9" fillId="33" borderId="0" xfId="0" applyFont="1" applyFill="1" applyAlignment="1">
      <alignment/>
    </xf>
    <xf numFmtId="0" fontId="5" fillId="33" borderId="0" xfId="0" applyFont="1" applyFill="1" applyBorder="1" applyAlignment="1">
      <alignment/>
    </xf>
    <xf numFmtId="0" fontId="0" fillId="0" borderId="0" xfId="0" applyFont="1" applyBorder="1" applyAlignment="1">
      <alignment/>
    </xf>
    <xf numFmtId="6" fontId="0" fillId="0" borderId="0" xfId="0" applyNumberFormat="1" applyAlignment="1">
      <alignment/>
    </xf>
    <xf numFmtId="165" fontId="65" fillId="0" borderId="33" xfId="0" applyNumberFormat="1" applyFont="1" applyBorder="1" applyAlignment="1">
      <alignment/>
    </xf>
    <xf numFmtId="164" fontId="63" fillId="0" borderId="35" xfId="0" applyNumberFormat="1" applyFont="1" applyBorder="1" applyAlignment="1">
      <alignment/>
    </xf>
    <xf numFmtId="164" fontId="63" fillId="0" borderId="36" xfId="0" applyNumberFormat="1" applyFont="1" applyBorder="1" applyAlignment="1">
      <alignment/>
    </xf>
    <xf numFmtId="165" fontId="63" fillId="0" borderId="37" xfId="0" applyNumberFormat="1" applyFont="1" applyBorder="1" applyAlignment="1">
      <alignment/>
    </xf>
    <xf numFmtId="9" fontId="63" fillId="0" borderId="38" xfId="57" applyFont="1" applyBorder="1" applyAlignment="1">
      <alignment/>
    </xf>
    <xf numFmtId="165" fontId="63" fillId="0" borderId="0" xfId="0" applyNumberFormat="1" applyFont="1" applyBorder="1" applyAlignment="1">
      <alignment/>
    </xf>
    <xf numFmtId="165" fontId="63" fillId="0" borderId="17" xfId="0" applyNumberFormat="1" applyFont="1" applyBorder="1" applyAlignment="1">
      <alignment/>
    </xf>
    <xf numFmtId="0" fontId="63" fillId="0" borderId="37" xfId="0" applyFont="1" applyBorder="1" applyAlignment="1">
      <alignment/>
    </xf>
    <xf numFmtId="0" fontId="63" fillId="0" borderId="19" xfId="0" applyFont="1" applyBorder="1" applyAlignment="1">
      <alignment/>
    </xf>
    <xf numFmtId="9" fontId="63" fillId="0" borderId="0" xfId="57" applyFont="1" applyFill="1" applyBorder="1" applyAlignment="1">
      <alignment/>
    </xf>
    <xf numFmtId="164" fontId="63" fillId="0" borderId="39" xfId="0" applyNumberFormat="1" applyFont="1" applyBorder="1" applyAlignment="1">
      <alignment/>
    </xf>
    <xf numFmtId="164" fontId="63" fillId="0" borderId="37" xfId="0" applyNumberFormat="1" applyFont="1" applyBorder="1" applyAlignment="1">
      <alignment/>
    </xf>
    <xf numFmtId="9" fontId="63" fillId="0" borderId="37" xfId="57" applyFont="1" applyBorder="1" applyAlignment="1">
      <alignment/>
    </xf>
    <xf numFmtId="0" fontId="6" fillId="33" borderId="0" xfId="0" applyFont="1" applyFill="1" applyAlignment="1">
      <alignment/>
    </xf>
    <xf numFmtId="164" fontId="63" fillId="0" borderId="0" xfId="0" applyNumberFormat="1" applyFont="1" applyAlignment="1">
      <alignment/>
    </xf>
    <xf numFmtId="164" fontId="63" fillId="0" borderId="0" xfId="0" applyNumberFormat="1" applyFont="1" applyBorder="1" applyAlignment="1">
      <alignment/>
    </xf>
    <xf numFmtId="0" fontId="70" fillId="0" borderId="0" xfId="0" applyFont="1" applyBorder="1" applyAlignment="1">
      <alignment/>
    </xf>
    <xf numFmtId="165" fontId="73" fillId="0" borderId="0" xfId="0" applyNumberFormat="1" applyFont="1" applyBorder="1" applyAlignment="1">
      <alignment/>
    </xf>
    <xf numFmtId="9" fontId="73" fillId="0" borderId="19" xfId="57" applyFont="1" applyBorder="1" applyAlignment="1">
      <alignment/>
    </xf>
    <xf numFmtId="164" fontId="73" fillId="0" borderId="0" xfId="0" applyNumberFormat="1" applyFont="1" applyBorder="1" applyAlignment="1">
      <alignment/>
    </xf>
    <xf numFmtId="0" fontId="10" fillId="33" borderId="0" xfId="0" applyFont="1" applyFill="1" applyBorder="1" applyAlignment="1">
      <alignment/>
    </xf>
    <xf numFmtId="0" fontId="73" fillId="0" borderId="0" xfId="0" applyFont="1" applyBorder="1" applyAlignment="1">
      <alignment/>
    </xf>
    <xf numFmtId="164" fontId="63" fillId="0" borderId="40" xfId="0" applyNumberFormat="1" applyFont="1" applyBorder="1" applyAlignment="1">
      <alignment/>
    </xf>
    <xf numFmtId="164" fontId="63" fillId="0" borderId="41" xfId="0" applyNumberFormat="1" applyFont="1" applyBorder="1" applyAlignment="1">
      <alignment/>
    </xf>
    <xf numFmtId="165" fontId="63" fillId="0" borderId="41" xfId="0" applyNumberFormat="1" applyFont="1" applyBorder="1" applyAlignment="1">
      <alignment/>
    </xf>
    <xf numFmtId="9" fontId="63" fillId="0" borderId="42" xfId="57" applyFont="1" applyBorder="1" applyAlignment="1">
      <alignment/>
    </xf>
    <xf numFmtId="165" fontId="63" fillId="0" borderId="22" xfId="0" applyNumberFormat="1" applyFont="1" applyBorder="1" applyAlignment="1">
      <alignment/>
    </xf>
    <xf numFmtId="0" fontId="63" fillId="0" borderId="24" xfId="0" applyFont="1" applyBorder="1" applyAlignment="1">
      <alignment/>
    </xf>
    <xf numFmtId="0" fontId="63" fillId="0" borderId="25" xfId="0" applyFont="1" applyBorder="1" applyAlignment="1">
      <alignment/>
    </xf>
    <xf numFmtId="164" fontId="63" fillId="0" borderId="43" xfId="0" applyNumberFormat="1" applyFont="1" applyBorder="1" applyAlignment="1">
      <alignment/>
    </xf>
    <xf numFmtId="164" fontId="63" fillId="0" borderId="44" xfId="0" applyNumberFormat="1" applyFont="1" applyBorder="1" applyAlignment="1">
      <alignment/>
    </xf>
    <xf numFmtId="164" fontId="63" fillId="0" borderId="42" xfId="0" applyNumberFormat="1" applyFont="1" applyBorder="1" applyAlignment="1">
      <alignment/>
    </xf>
    <xf numFmtId="9" fontId="63" fillId="0" borderId="0" xfId="57" applyFont="1" applyBorder="1" applyAlignment="1">
      <alignment/>
    </xf>
    <xf numFmtId="165" fontId="65" fillId="35" borderId="45" xfId="0" applyNumberFormat="1" applyFont="1" applyFill="1" applyBorder="1" applyAlignment="1">
      <alignment/>
    </xf>
    <xf numFmtId="165" fontId="65" fillId="35" borderId="46" xfId="0" applyNumberFormat="1" applyFont="1" applyFill="1" applyBorder="1" applyAlignment="1">
      <alignment/>
    </xf>
    <xf numFmtId="0" fontId="65" fillId="35" borderId="46" xfId="0" applyFont="1" applyFill="1" applyBorder="1" applyAlignment="1">
      <alignment/>
    </xf>
    <xf numFmtId="165" fontId="65" fillId="35" borderId="47" xfId="0" applyNumberFormat="1" applyFont="1" applyFill="1" applyBorder="1" applyAlignment="1">
      <alignment/>
    </xf>
    <xf numFmtId="0" fontId="74" fillId="0" borderId="0" xfId="0" applyFont="1" applyAlignment="1">
      <alignment/>
    </xf>
    <xf numFmtId="165" fontId="74" fillId="35" borderId="48" xfId="0" applyNumberFormat="1" applyFont="1" applyFill="1" applyBorder="1" applyAlignment="1">
      <alignment/>
    </xf>
    <xf numFmtId="165" fontId="74" fillId="35" borderId="0" xfId="0" applyNumberFormat="1" applyFont="1" applyFill="1" applyBorder="1" applyAlignment="1">
      <alignment/>
    </xf>
    <xf numFmtId="0" fontId="74" fillId="35" borderId="0" xfId="0" applyFont="1" applyFill="1" applyBorder="1" applyAlignment="1">
      <alignment/>
    </xf>
    <xf numFmtId="165" fontId="74" fillId="0" borderId="0" xfId="0" applyNumberFormat="1" applyFont="1" applyFill="1" applyBorder="1" applyAlignment="1">
      <alignment/>
    </xf>
    <xf numFmtId="165" fontId="74" fillId="35" borderId="49" xfId="0" applyNumberFormat="1" applyFont="1" applyFill="1" applyBorder="1" applyAlignment="1">
      <alignment/>
    </xf>
    <xf numFmtId="0" fontId="11" fillId="33" borderId="0" xfId="0" applyFont="1" applyFill="1" applyAlignment="1">
      <alignment/>
    </xf>
    <xf numFmtId="165" fontId="65" fillId="35" borderId="48" xfId="0" applyNumberFormat="1" applyFont="1" applyFill="1" applyBorder="1" applyAlignment="1">
      <alignment/>
    </xf>
    <xf numFmtId="165" fontId="65" fillId="35" borderId="0" xfId="0" applyNumberFormat="1" applyFont="1" applyFill="1" applyBorder="1" applyAlignment="1">
      <alignment/>
    </xf>
    <xf numFmtId="0" fontId="65" fillId="35" borderId="0" xfId="0" applyFont="1" applyFill="1" applyBorder="1" applyAlignment="1">
      <alignment/>
    </xf>
    <xf numFmtId="165" fontId="65" fillId="35" borderId="49" xfId="0" applyNumberFormat="1" applyFont="1" applyFill="1" applyBorder="1" applyAlignment="1">
      <alignment/>
    </xf>
    <xf numFmtId="9" fontId="65" fillId="35" borderId="48" xfId="57" applyFont="1" applyFill="1" applyBorder="1" applyAlignment="1">
      <alignment/>
    </xf>
    <xf numFmtId="0" fontId="65" fillId="35" borderId="50" xfId="0" applyFont="1" applyFill="1" applyBorder="1" applyAlignment="1">
      <alignment/>
    </xf>
    <xf numFmtId="0" fontId="65" fillId="35" borderId="51" xfId="0" applyFont="1" applyFill="1" applyBorder="1" applyAlignment="1">
      <alignment/>
    </xf>
    <xf numFmtId="0" fontId="65" fillId="35" borderId="52" xfId="0" applyFont="1" applyFill="1" applyBorder="1" applyAlignment="1">
      <alignment/>
    </xf>
    <xf numFmtId="0" fontId="75" fillId="0" borderId="0" xfId="0" applyFont="1" applyAlignment="1">
      <alignment/>
    </xf>
    <xf numFmtId="0" fontId="75" fillId="0" borderId="0" xfId="0" applyFont="1" applyBorder="1" applyAlignment="1">
      <alignment/>
    </xf>
    <xf numFmtId="0" fontId="76" fillId="0" borderId="0" xfId="0" applyFont="1" applyAlignment="1">
      <alignment/>
    </xf>
    <xf numFmtId="0" fontId="76" fillId="0" borderId="0" xfId="0" applyFont="1" applyBorder="1" applyAlignment="1">
      <alignment/>
    </xf>
    <xf numFmtId="167" fontId="76" fillId="0" borderId="0" xfId="0" applyNumberFormat="1" applyFont="1" applyAlignment="1">
      <alignment/>
    </xf>
    <xf numFmtId="0" fontId="76" fillId="0" borderId="0" xfId="0" applyFont="1" applyFill="1" applyBorder="1" applyAlignment="1">
      <alignment/>
    </xf>
    <xf numFmtId="0" fontId="10" fillId="33" borderId="0" xfId="0" applyFont="1" applyFill="1" applyAlignment="1">
      <alignment/>
    </xf>
    <xf numFmtId="0" fontId="77" fillId="0" borderId="0" xfId="0" applyFont="1" applyAlignment="1">
      <alignment/>
    </xf>
    <xf numFmtId="0" fontId="77" fillId="0" borderId="0" xfId="0" applyFont="1" applyBorder="1" applyAlignment="1">
      <alignment/>
    </xf>
    <xf numFmtId="167" fontId="77" fillId="0" borderId="0" xfId="0" applyNumberFormat="1" applyFont="1" applyAlignment="1">
      <alignment/>
    </xf>
    <xf numFmtId="0" fontId="77" fillId="0" borderId="0" xfId="0" applyFont="1" applyFill="1" applyBorder="1" applyAlignment="1">
      <alignment/>
    </xf>
    <xf numFmtId="0" fontId="65" fillId="0" borderId="11" xfId="0" applyFont="1" applyBorder="1" applyAlignment="1">
      <alignment/>
    </xf>
    <xf numFmtId="0" fontId="65" fillId="0" borderId="12" xfId="0" applyFont="1" applyBorder="1" applyAlignment="1">
      <alignment/>
    </xf>
    <xf numFmtId="164" fontId="65" fillId="0" borderId="12" xfId="0" applyNumberFormat="1" applyFont="1" applyBorder="1" applyAlignment="1">
      <alignment/>
    </xf>
    <xf numFmtId="0" fontId="65" fillId="0" borderId="13" xfId="0" applyFont="1" applyBorder="1" applyAlignment="1">
      <alignment/>
    </xf>
    <xf numFmtId="0" fontId="65" fillId="0" borderId="17" xfId="0" applyFont="1" applyBorder="1" applyAlignment="1">
      <alignment/>
    </xf>
    <xf numFmtId="0" fontId="74" fillId="0" borderId="0" xfId="0" applyFont="1" applyBorder="1" applyAlignment="1">
      <alignment/>
    </xf>
    <xf numFmtId="0" fontId="78" fillId="0" borderId="0" xfId="0" applyFont="1" applyFill="1" applyBorder="1" applyAlignment="1">
      <alignment horizontal="center"/>
    </xf>
    <xf numFmtId="0" fontId="0" fillId="0" borderId="0" xfId="0" applyFont="1" applyAlignment="1">
      <alignment/>
    </xf>
    <xf numFmtId="0" fontId="0" fillId="0" borderId="0" xfId="0" applyFont="1" applyBorder="1" applyAlignment="1">
      <alignment/>
    </xf>
    <xf numFmtId="0" fontId="78" fillId="0" borderId="0" xfId="0" applyFont="1" applyBorder="1" applyAlignment="1">
      <alignment horizontal="right"/>
    </xf>
    <xf numFmtId="0" fontId="78" fillId="0" borderId="0" xfId="0" applyFont="1" applyBorder="1" applyAlignment="1">
      <alignment horizontal="right" wrapText="1"/>
    </xf>
    <xf numFmtId="0" fontId="78" fillId="0" borderId="0" xfId="0" applyFont="1" applyFill="1" applyBorder="1" applyAlignment="1">
      <alignment horizontal="right"/>
    </xf>
    <xf numFmtId="164" fontId="0" fillId="0" borderId="0" xfId="0" applyNumberFormat="1" applyFont="1" applyBorder="1" applyAlignment="1">
      <alignment/>
    </xf>
    <xf numFmtId="0" fontId="0" fillId="0" borderId="19" xfId="0" applyFont="1" applyBorder="1" applyAlignment="1">
      <alignment/>
    </xf>
    <xf numFmtId="0" fontId="79" fillId="0" borderId="0" xfId="0" applyFont="1" applyBorder="1" applyAlignment="1">
      <alignment/>
    </xf>
    <xf numFmtId="0" fontId="79" fillId="0" borderId="0" xfId="0" applyFont="1" applyFill="1" applyBorder="1" applyAlignment="1">
      <alignment/>
    </xf>
    <xf numFmtId="164" fontId="0" fillId="0" borderId="0" xfId="0" applyNumberFormat="1" applyFont="1" applyBorder="1" applyAlignment="1">
      <alignment/>
    </xf>
    <xf numFmtId="0" fontId="0" fillId="0" borderId="19" xfId="0" applyFont="1" applyBorder="1" applyAlignment="1">
      <alignment/>
    </xf>
    <xf numFmtId="165" fontId="0" fillId="33" borderId="0" xfId="0" applyNumberFormat="1" applyFont="1" applyFill="1" applyBorder="1" applyAlignment="1">
      <alignment/>
    </xf>
    <xf numFmtId="166" fontId="0" fillId="33" borderId="0" xfId="57" applyNumberFormat="1" applyFont="1" applyFill="1" applyAlignment="1">
      <alignment/>
    </xf>
    <xf numFmtId="166" fontId="0" fillId="0" borderId="0" xfId="57" applyNumberFormat="1" applyFont="1" applyFill="1" applyBorder="1" applyAlignment="1">
      <alignment/>
    </xf>
    <xf numFmtId="0" fontId="0" fillId="0" borderId="32" xfId="0" applyBorder="1" applyAlignment="1">
      <alignment/>
    </xf>
    <xf numFmtId="0" fontId="79" fillId="0" borderId="32" xfId="0" applyFont="1" applyBorder="1" applyAlignment="1">
      <alignment/>
    </xf>
    <xf numFmtId="165" fontId="0" fillId="33" borderId="32" xfId="0" applyNumberFormat="1" applyFont="1" applyFill="1" applyBorder="1" applyAlignment="1">
      <alignment/>
    </xf>
    <xf numFmtId="166" fontId="0" fillId="33" borderId="32" xfId="57" applyNumberFormat="1" applyFont="1" applyFill="1" applyBorder="1" applyAlignment="1">
      <alignment/>
    </xf>
    <xf numFmtId="164" fontId="0" fillId="0" borderId="0" xfId="0" applyNumberFormat="1" applyFont="1" applyAlignment="1">
      <alignment/>
    </xf>
    <xf numFmtId="0" fontId="63" fillId="0" borderId="37" xfId="0" applyFont="1" applyFill="1" applyBorder="1" applyAlignment="1">
      <alignment/>
    </xf>
    <xf numFmtId="0" fontId="80" fillId="0" borderId="0" xfId="0" applyFont="1" applyBorder="1" applyAlignment="1">
      <alignment/>
    </xf>
    <xf numFmtId="164" fontId="80" fillId="0" borderId="0" xfId="0" applyNumberFormat="1" applyFont="1" applyBorder="1" applyAlignment="1">
      <alignment/>
    </xf>
    <xf numFmtId="164" fontId="63" fillId="33" borderId="37" xfId="0" applyNumberFormat="1" applyFont="1" applyFill="1" applyBorder="1" applyAlignment="1">
      <alignment/>
    </xf>
    <xf numFmtId="166" fontId="63" fillId="33" borderId="37" xfId="57" applyNumberFormat="1" applyFont="1" applyFill="1" applyBorder="1" applyAlignment="1">
      <alignment/>
    </xf>
    <xf numFmtId="166" fontId="63" fillId="0" borderId="0" xfId="57" applyNumberFormat="1" applyFont="1" applyFill="1" applyBorder="1" applyAlignment="1">
      <alignment/>
    </xf>
    <xf numFmtId="164" fontId="63" fillId="33" borderId="0" xfId="0" applyNumberFormat="1" applyFont="1" applyFill="1" applyBorder="1" applyAlignment="1">
      <alignment/>
    </xf>
    <xf numFmtId="9" fontId="63" fillId="33" borderId="0" xfId="57" applyFont="1" applyFill="1" applyAlignment="1">
      <alignment/>
    </xf>
    <xf numFmtId="0" fontId="79" fillId="0" borderId="0" xfId="0" applyFont="1" applyAlignment="1">
      <alignment/>
    </xf>
    <xf numFmtId="164" fontId="79" fillId="0" borderId="0" xfId="0" applyNumberFormat="1" applyFont="1" applyBorder="1" applyAlignment="1">
      <alignment/>
    </xf>
    <xf numFmtId="164" fontId="79" fillId="33" borderId="0" xfId="0" applyNumberFormat="1" applyFont="1" applyFill="1" applyBorder="1" applyAlignment="1">
      <alignment/>
    </xf>
    <xf numFmtId="166" fontId="79" fillId="33" borderId="0" xfId="57" applyNumberFormat="1" applyFont="1" applyFill="1" applyAlignment="1">
      <alignment/>
    </xf>
    <xf numFmtId="166" fontId="79" fillId="0" borderId="0" xfId="57" applyNumberFormat="1" applyFont="1" applyFill="1" applyBorder="1" applyAlignment="1">
      <alignment/>
    </xf>
    <xf numFmtId="0" fontId="79" fillId="0" borderId="19" xfId="0" applyFont="1" applyBorder="1" applyAlignment="1">
      <alignment/>
    </xf>
    <xf numFmtId="0" fontId="0" fillId="0" borderId="0" xfId="0" applyFont="1" applyFill="1" applyBorder="1" applyAlignment="1">
      <alignment/>
    </xf>
    <xf numFmtId="166" fontId="64" fillId="33" borderId="32" xfId="57" applyNumberFormat="1" applyFont="1" applyFill="1" applyBorder="1" applyAlignment="1">
      <alignment/>
    </xf>
    <xf numFmtId="166" fontId="64" fillId="0" borderId="0" xfId="57" applyNumberFormat="1" applyFont="1" applyFill="1" applyBorder="1" applyAlignment="1">
      <alignment/>
    </xf>
    <xf numFmtId="0" fontId="63" fillId="0" borderId="51" xfId="0" applyFont="1" applyBorder="1" applyAlignment="1">
      <alignment/>
    </xf>
    <xf numFmtId="164" fontId="63" fillId="0" borderId="51" xfId="0" applyNumberFormat="1" applyFont="1" applyBorder="1" applyAlignment="1">
      <alignment/>
    </xf>
    <xf numFmtId="165" fontId="63" fillId="0" borderId="51" xfId="0" applyNumberFormat="1" applyFont="1" applyBorder="1" applyAlignment="1">
      <alignment/>
    </xf>
    <xf numFmtId="166" fontId="63" fillId="0" borderId="51" xfId="0" applyNumberFormat="1" applyFont="1" applyBorder="1" applyAlignment="1">
      <alignment/>
    </xf>
    <xf numFmtId="166" fontId="63" fillId="0" borderId="0" xfId="0" applyNumberFormat="1" applyFont="1" applyFill="1" applyBorder="1" applyAlignment="1">
      <alignment/>
    </xf>
    <xf numFmtId="0" fontId="0" fillId="0" borderId="17" xfId="0" applyFont="1" applyFill="1" applyBorder="1" applyAlignment="1">
      <alignment/>
    </xf>
    <xf numFmtId="0" fontId="0" fillId="0" borderId="17" xfId="0" applyFont="1" applyBorder="1" applyAlignment="1">
      <alignment/>
    </xf>
    <xf numFmtId="0" fontId="65" fillId="0" borderId="22" xfId="0" applyFont="1" applyBorder="1" applyAlignment="1">
      <alignment/>
    </xf>
    <xf numFmtId="0" fontId="65" fillId="0" borderId="24" xfId="0" applyFont="1" applyBorder="1" applyAlignment="1">
      <alignment/>
    </xf>
    <xf numFmtId="0" fontId="65" fillId="0" borderId="24" xfId="0" applyFont="1" applyFill="1" applyBorder="1" applyAlignment="1">
      <alignment/>
    </xf>
    <xf numFmtId="0" fontId="65" fillId="0" borderId="25" xfId="0" applyFont="1" applyBorder="1" applyAlignment="1">
      <alignment/>
    </xf>
    <xf numFmtId="0" fontId="72" fillId="0" borderId="0" xfId="0" applyFont="1" applyBorder="1" applyAlignment="1">
      <alignment horizontal="right"/>
    </xf>
    <xf numFmtId="0" fontId="72" fillId="0" borderId="0" xfId="0" applyFont="1" applyFill="1" applyBorder="1" applyAlignment="1">
      <alignment horizontal="right"/>
    </xf>
    <xf numFmtId="0" fontId="73" fillId="0" borderId="0" xfId="0" applyFont="1" applyAlignment="1">
      <alignment/>
    </xf>
    <xf numFmtId="0" fontId="81" fillId="0" borderId="0" xfId="0" applyFont="1" applyAlignment="1">
      <alignment horizontal="right"/>
    </xf>
    <xf numFmtId="0" fontId="81" fillId="0" borderId="0" xfId="0" applyFont="1" applyFill="1" applyBorder="1" applyAlignment="1">
      <alignment horizontal="right"/>
    </xf>
    <xf numFmtId="164" fontId="69" fillId="0" borderId="37" xfId="0" applyNumberFormat="1" applyFont="1" applyBorder="1" applyAlignment="1">
      <alignment/>
    </xf>
    <xf numFmtId="165" fontId="81" fillId="0" borderId="37" xfId="0" applyNumberFormat="1" applyFont="1" applyBorder="1" applyAlignment="1">
      <alignment/>
    </xf>
    <xf numFmtId="9" fontId="81" fillId="0" borderId="37" xfId="57" applyFont="1" applyBorder="1" applyAlignment="1">
      <alignment/>
    </xf>
    <xf numFmtId="164" fontId="65" fillId="0" borderId="27" xfId="0" applyNumberFormat="1" applyFont="1" applyBorder="1" applyAlignment="1">
      <alignment/>
    </xf>
    <xf numFmtId="164" fontId="65" fillId="0" borderId="20" xfId="0" applyNumberFormat="1" applyFont="1" applyBorder="1" applyAlignment="1">
      <alignment/>
    </xf>
    <xf numFmtId="165" fontId="65" fillId="0" borderId="12" xfId="0" applyNumberFormat="1" applyFont="1" applyBorder="1" applyAlignment="1">
      <alignment/>
    </xf>
    <xf numFmtId="9" fontId="65" fillId="0" borderId="13" xfId="57" applyFont="1" applyBorder="1" applyAlignment="1">
      <alignment/>
    </xf>
    <xf numFmtId="165" fontId="65" fillId="0" borderId="11" xfId="0" applyNumberFormat="1" applyFont="1" applyBorder="1" applyAlignment="1">
      <alignment/>
    </xf>
    <xf numFmtId="164" fontId="65" fillId="0" borderId="28" xfId="0" applyNumberFormat="1" applyFont="1" applyBorder="1" applyAlignment="1">
      <alignment/>
    </xf>
    <xf numFmtId="0" fontId="65" fillId="0" borderId="26" xfId="0" applyFont="1" applyBorder="1" applyAlignment="1">
      <alignment/>
    </xf>
    <xf numFmtId="0" fontId="63" fillId="36" borderId="37" xfId="0" applyFont="1" applyFill="1" applyBorder="1" applyAlignment="1">
      <alignment/>
    </xf>
    <xf numFmtId="164" fontId="63" fillId="36" borderId="36" xfId="0" applyNumberFormat="1" applyFont="1" applyFill="1" applyBorder="1" applyAlignment="1">
      <alignment/>
    </xf>
    <xf numFmtId="165" fontId="63" fillId="36" borderId="37" xfId="0" applyNumberFormat="1" applyFont="1" applyFill="1" applyBorder="1" applyAlignment="1">
      <alignment/>
    </xf>
    <xf numFmtId="9" fontId="63" fillId="36" borderId="38" xfId="57" applyFont="1" applyFill="1" applyBorder="1" applyAlignment="1">
      <alignment/>
    </xf>
    <xf numFmtId="164" fontId="63" fillId="36" borderId="35" xfId="0" applyNumberFormat="1" applyFont="1" applyFill="1" applyBorder="1" applyAlignment="1">
      <alignment/>
    </xf>
    <xf numFmtId="0" fontId="71" fillId="0" borderId="0" xfId="0" applyFont="1" applyAlignment="1">
      <alignment vertical="top" wrapText="1"/>
    </xf>
    <xf numFmtId="0" fontId="65" fillId="0" borderId="0" xfId="0" applyFont="1" applyAlignment="1">
      <alignment vertical="top"/>
    </xf>
    <xf numFmtId="164" fontId="65" fillId="0" borderId="29" xfId="0" applyNumberFormat="1" applyFont="1" applyBorder="1" applyAlignment="1">
      <alignment vertical="top"/>
    </xf>
    <xf numFmtId="164" fontId="65" fillId="0" borderId="18" xfId="0" applyNumberFormat="1" applyFont="1" applyBorder="1" applyAlignment="1">
      <alignment vertical="top"/>
    </xf>
    <xf numFmtId="165" fontId="65" fillId="0" borderId="0" xfId="0" applyNumberFormat="1" applyFont="1" applyBorder="1" applyAlignment="1">
      <alignment vertical="top"/>
    </xf>
    <xf numFmtId="9" fontId="65" fillId="0" borderId="19" xfId="57" applyFont="1" applyBorder="1" applyAlignment="1">
      <alignment vertical="top"/>
    </xf>
    <xf numFmtId="165" fontId="65" fillId="0" borderId="17" xfId="0" applyNumberFormat="1" applyFont="1" applyBorder="1" applyAlignment="1">
      <alignment vertical="top"/>
    </xf>
    <xf numFmtId="0" fontId="65" fillId="0" borderId="0" xfId="0" applyFont="1" applyBorder="1" applyAlignment="1">
      <alignment vertical="top"/>
    </xf>
    <xf numFmtId="0" fontId="65" fillId="0" borderId="19" xfId="0" applyFont="1" applyBorder="1" applyAlignment="1">
      <alignment vertical="top"/>
    </xf>
    <xf numFmtId="9" fontId="65" fillId="0" borderId="0" xfId="57" applyFont="1" applyFill="1" applyBorder="1" applyAlignment="1">
      <alignment vertical="top"/>
    </xf>
    <xf numFmtId="164" fontId="65" fillId="0" borderId="21" xfId="0" applyNumberFormat="1" applyFont="1" applyBorder="1" applyAlignment="1">
      <alignment vertical="top"/>
    </xf>
    <xf numFmtId="164" fontId="65" fillId="0" borderId="0" xfId="0" applyNumberFormat="1" applyFont="1" applyBorder="1" applyAlignment="1">
      <alignment vertical="top"/>
    </xf>
    <xf numFmtId="9" fontId="65" fillId="0" borderId="0" xfId="57" applyFont="1" applyBorder="1" applyAlignment="1">
      <alignment vertical="top"/>
    </xf>
    <xf numFmtId="0" fontId="5" fillId="33" borderId="0" xfId="0" applyFont="1" applyFill="1" applyAlignment="1">
      <alignment vertical="top"/>
    </xf>
    <xf numFmtId="0" fontId="0" fillId="0" borderId="0" xfId="0" applyAlignment="1">
      <alignment vertical="top"/>
    </xf>
    <xf numFmtId="0" fontId="0" fillId="0" borderId="0" xfId="0" applyFont="1" applyAlignment="1">
      <alignment vertical="top"/>
    </xf>
    <xf numFmtId="168" fontId="82" fillId="0" borderId="0" xfId="0" applyNumberFormat="1" applyFont="1" applyAlignment="1">
      <alignment/>
    </xf>
    <xf numFmtId="168" fontId="65" fillId="0" borderId="0" xfId="0" applyNumberFormat="1" applyFont="1" applyAlignment="1">
      <alignment/>
    </xf>
    <xf numFmtId="164" fontId="71" fillId="0" borderId="0" xfId="0" applyNumberFormat="1" applyFont="1" applyFill="1" applyAlignment="1">
      <alignment/>
    </xf>
    <xf numFmtId="0" fontId="69" fillId="0" borderId="29" xfId="0" applyFont="1" applyBorder="1" applyAlignment="1">
      <alignment/>
    </xf>
    <xf numFmtId="170" fontId="69" fillId="0" borderId="29" xfId="42" applyNumberFormat="1" applyFont="1" applyBorder="1" applyAlignment="1">
      <alignment/>
    </xf>
    <xf numFmtId="170" fontId="69" fillId="0" borderId="18" xfId="42" applyNumberFormat="1" applyFont="1" applyBorder="1" applyAlignment="1">
      <alignment/>
    </xf>
    <xf numFmtId="170" fontId="69" fillId="0" borderId="0" xfId="0" applyNumberFormat="1" applyFont="1" applyBorder="1" applyAlignment="1">
      <alignment/>
    </xf>
    <xf numFmtId="0" fontId="69" fillId="0" borderId="53" xfId="0" applyFont="1" applyBorder="1" applyAlignment="1">
      <alignment/>
    </xf>
    <xf numFmtId="0" fontId="69" fillId="0" borderId="23" xfId="0" applyFont="1" applyBorder="1" applyAlignment="1">
      <alignment/>
    </xf>
    <xf numFmtId="0" fontId="69" fillId="0" borderId="24" xfId="0" applyFont="1" applyBorder="1" applyAlignment="1">
      <alignment/>
    </xf>
    <xf numFmtId="0" fontId="69" fillId="0" borderId="25" xfId="0" applyFont="1" applyBorder="1" applyAlignment="1">
      <alignment/>
    </xf>
    <xf numFmtId="170" fontId="65" fillId="0" borderId="29" xfId="42" applyNumberFormat="1" applyFont="1" applyBorder="1" applyAlignment="1">
      <alignment/>
    </xf>
    <xf numFmtId="170" fontId="65" fillId="0" borderId="18" xfId="42" applyNumberFormat="1" applyFont="1" applyBorder="1" applyAlignment="1">
      <alignment/>
    </xf>
    <xf numFmtId="167" fontId="65" fillId="0" borderId="0" xfId="0" applyNumberFormat="1" applyFont="1" applyBorder="1" applyAlignment="1">
      <alignment/>
    </xf>
    <xf numFmtId="0" fontId="83" fillId="0" borderId="0" xfId="0" applyFont="1" applyAlignment="1">
      <alignment/>
    </xf>
    <xf numFmtId="0" fontId="0" fillId="33" borderId="0" xfId="0" applyFill="1" applyAlignment="1">
      <alignment/>
    </xf>
    <xf numFmtId="0" fontId="63" fillId="33" borderId="17" xfId="0" applyFont="1" applyFill="1" applyBorder="1" applyAlignment="1">
      <alignment horizontal="center" vertical="top"/>
    </xf>
    <xf numFmtId="0" fontId="63" fillId="33" borderId="18" xfId="0" applyFont="1" applyFill="1" applyBorder="1" applyAlignment="1">
      <alignment horizontal="center" vertical="top"/>
    </xf>
    <xf numFmtId="0" fontId="63" fillId="33" borderId="0" xfId="0" applyFont="1" applyFill="1" applyBorder="1" applyAlignment="1">
      <alignment horizontal="center" wrapText="1"/>
    </xf>
    <xf numFmtId="0" fontId="63" fillId="33" borderId="19" xfId="0" applyFont="1" applyFill="1" applyBorder="1" applyAlignment="1">
      <alignment horizontal="center" wrapText="1"/>
    </xf>
    <xf numFmtId="0" fontId="64" fillId="0" borderId="0" xfId="0" applyFont="1" applyAlignment="1">
      <alignment vertical="top" wrapText="1"/>
    </xf>
    <xf numFmtId="0" fontId="9" fillId="0" borderId="0" xfId="0" applyFont="1" applyAlignment="1">
      <alignment vertical="top" wrapText="1"/>
    </xf>
    <xf numFmtId="0" fontId="0" fillId="33" borderId="0" xfId="0" applyFill="1" applyBorder="1" applyAlignment="1">
      <alignment vertical="top"/>
    </xf>
    <xf numFmtId="0" fontId="0" fillId="0" borderId="0" xfId="0" applyBorder="1" applyAlignment="1">
      <alignment vertical="top"/>
    </xf>
    <xf numFmtId="0" fontId="0" fillId="0" borderId="0" xfId="0" applyFill="1" applyBorder="1" applyAlignment="1">
      <alignment vertical="top"/>
    </xf>
    <xf numFmtId="0" fontId="3" fillId="33" borderId="0" xfId="0" applyFont="1" applyFill="1" applyAlignment="1">
      <alignment vertical="top"/>
    </xf>
    <xf numFmtId="0" fontId="66" fillId="0" borderId="10" xfId="0" applyFont="1" applyBorder="1" applyAlignment="1">
      <alignment vertical="top"/>
    </xf>
    <xf numFmtId="0" fontId="66" fillId="33" borderId="10" xfId="0" applyFont="1" applyFill="1" applyBorder="1" applyAlignment="1">
      <alignment vertical="top"/>
    </xf>
    <xf numFmtId="0" fontId="68" fillId="0" borderId="0" xfId="0" applyFont="1" applyAlignment="1">
      <alignment horizontal="center" vertical="top"/>
    </xf>
    <xf numFmtId="0" fontId="67" fillId="0" borderId="0" xfId="0" applyFont="1" applyAlignment="1">
      <alignment vertical="top"/>
    </xf>
    <xf numFmtId="0" fontId="4" fillId="33" borderId="0" xfId="0" applyFont="1" applyFill="1" applyAlignment="1">
      <alignment vertical="top"/>
    </xf>
    <xf numFmtId="0" fontId="68" fillId="0" borderId="0" xfId="0" applyFont="1" applyFill="1" applyBorder="1" applyAlignment="1">
      <alignment horizontal="center" vertical="top"/>
    </xf>
    <xf numFmtId="0" fontId="0" fillId="0" borderId="0" xfId="0" applyFill="1" applyBorder="1" applyAlignment="1">
      <alignment horizontal="center" vertical="top"/>
    </xf>
    <xf numFmtId="0" fontId="0" fillId="0" borderId="0" xfId="0" applyBorder="1" applyAlignment="1">
      <alignment horizontal="center" vertical="top"/>
    </xf>
    <xf numFmtId="0" fontId="65" fillId="0" borderId="0" xfId="0" applyFont="1" applyAlignment="1">
      <alignment horizontal="center" vertical="top"/>
    </xf>
    <xf numFmtId="0" fontId="65" fillId="0" borderId="0" xfId="0" applyFont="1" applyFill="1" applyBorder="1" applyAlignment="1">
      <alignment vertical="top"/>
    </xf>
    <xf numFmtId="0" fontId="63" fillId="0" borderId="0" xfId="0" applyFont="1" applyBorder="1" applyAlignment="1">
      <alignment horizontal="center" vertical="top"/>
    </xf>
    <xf numFmtId="0" fontId="63" fillId="34" borderId="11" xfId="0" applyFont="1" applyFill="1" applyBorder="1" applyAlignment="1">
      <alignment horizontal="center" vertical="top"/>
    </xf>
    <xf numFmtId="0" fontId="63" fillId="34" borderId="12" xfId="0" applyFont="1" applyFill="1" applyBorder="1" applyAlignment="1">
      <alignment vertical="top"/>
    </xf>
    <xf numFmtId="0" fontId="63" fillId="34" borderId="13" xfId="0" applyFont="1" applyFill="1" applyBorder="1" applyAlignment="1">
      <alignment vertical="top"/>
    </xf>
    <xf numFmtId="0" fontId="63" fillId="0" borderId="0" xfId="0" applyFont="1" applyFill="1" applyBorder="1" applyAlignment="1">
      <alignment vertical="top"/>
    </xf>
    <xf numFmtId="0" fontId="63" fillId="34" borderId="14" xfId="0" applyFont="1" applyFill="1" applyBorder="1" applyAlignment="1">
      <alignment vertical="top"/>
    </xf>
    <xf numFmtId="0" fontId="63" fillId="34" borderId="15" xfId="0" applyFont="1" applyFill="1" applyBorder="1" applyAlignment="1">
      <alignment vertical="top"/>
    </xf>
    <xf numFmtId="0" fontId="63" fillId="34" borderId="16" xfId="0" applyFont="1" applyFill="1" applyBorder="1" applyAlignment="1">
      <alignment vertical="top"/>
    </xf>
    <xf numFmtId="0" fontId="6" fillId="33" borderId="17" xfId="0" applyFont="1" applyFill="1" applyBorder="1" applyAlignment="1">
      <alignment vertical="top"/>
    </xf>
    <xf numFmtId="0" fontId="63" fillId="0" borderId="0" xfId="0" applyFont="1" applyAlignment="1">
      <alignment vertical="top"/>
    </xf>
    <xf numFmtId="0" fontId="63" fillId="0" borderId="0" xfId="0" applyFont="1" applyBorder="1" applyAlignment="1">
      <alignment vertical="top"/>
    </xf>
    <xf numFmtId="0" fontId="63" fillId="34" borderId="17" xfId="0" applyFont="1" applyFill="1" applyBorder="1" applyAlignment="1">
      <alignment vertical="top"/>
    </xf>
    <xf numFmtId="0" fontId="63" fillId="34" borderId="0" xfId="0" applyFont="1" applyFill="1" applyBorder="1" applyAlignment="1">
      <alignment vertical="top"/>
    </xf>
    <xf numFmtId="0" fontId="63" fillId="34" borderId="19" xfId="0" applyFont="1" applyFill="1" applyBorder="1" applyAlignment="1">
      <alignment vertical="top"/>
    </xf>
    <xf numFmtId="0" fontId="63" fillId="34" borderId="24" xfId="0" applyFont="1" applyFill="1" applyBorder="1" applyAlignment="1">
      <alignment horizontal="center" vertical="top" wrapText="1"/>
    </xf>
    <xf numFmtId="0" fontId="63" fillId="34" borderId="25" xfId="0" applyFont="1" applyFill="1" applyBorder="1" applyAlignment="1">
      <alignment horizontal="center" vertical="top" wrapText="1"/>
    </xf>
    <xf numFmtId="0" fontId="63" fillId="34" borderId="22" xfId="0" applyFont="1" applyFill="1" applyBorder="1" applyAlignment="1">
      <alignment vertical="top"/>
    </xf>
    <xf numFmtId="0" fontId="63" fillId="34" borderId="24" xfId="0" applyFont="1" applyFill="1" applyBorder="1" applyAlignment="1">
      <alignment vertical="top"/>
    </xf>
    <xf numFmtId="0" fontId="63" fillId="34" borderId="25" xfId="0" applyFont="1" applyFill="1" applyBorder="1" applyAlignment="1">
      <alignment vertical="top"/>
    </xf>
    <xf numFmtId="0" fontId="69" fillId="0" borderId="0" xfId="0" applyFont="1" applyAlignment="1">
      <alignment vertical="top"/>
    </xf>
    <xf numFmtId="0" fontId="69" fillId="0" borderId="27" xfId="0" applyFont="1" applyBorder="1" applyAlignment="1">
      <alignment vertical="top"/>
    </xf>
    <xf numFmtId="0" fontId="69" fillId="0" borderId="18" xfId="0" applyFont="1" applyBorder="1" applyAlignment="1">
      <alignment vertical="top"/>
    </xf>
    <xf numFmtId="0" fontId="69" fillId="0" borderId="0" xfId="0" applyFont="1" applyBorder="1" applyAlignment="1">
      <alignment vertical="top"/>
    </xf>
    <xf numFmtId="0" fontId="69" fillId="0" borderId="13" xfId="0" applyFont="1" applyBorder="1" applyAlignment="1">
      <alignment vertical="top"/>
    </xf>
    <xf numFmtId="0" fontId="69" fillId="0" borderId="11" xfId="0" applyFont="1" applyBorder="1" applyAlignment="1">
      <alignment vertical="top"/>
    </xf>
    <xf numFmtId="0" fontId="69" fillId="0" borderId="12" xfId="0" applyFont="1" applyBorder="1" applyAlignment="1">
      <alignment vertical="top"/>
    </xf>
    <xf numFmtId="0" fontId="69" fillId="0" borderId="0" xfId="0" applyFont="1" applyFill="1" applyBorder="1" applyAlignment="1">
      <alignment vertical="top"/>
    </xf>
    <xf numFmtId="0" fontId="69" fillId="0" borderId="20" xfId="0" applyFont="1" applyBorder="1" applyAlignment="1">
      <alignment vertical="top"/>
    </xf>
    <xf numFmtId="0" fontId="69" fillId="0" borderId="19" xfId="0" applyFont="1" applyBorder="1" applyAlignment="1">
      <alignment vertical="top"/>
    </xf>
    <xf numFmtId="0" fontId="69" fillId="0" borderId="28" xfId="0" applyFont="1" applyBorder="1" applyAlignment="1">
      <alignment vertical="top"/>
    </xf>
    <xf numFmtId="0" fontId="8" fillId="33" borderId="0" xfId="0" applyFont="1" applyFill="1" applyAlignment="1">
      <alignment vertical="top"/>
    </xf>
    <xf numFmtId="168" fontId="82" fillId="0" borderId="0" xfId="0" applyNumberFormat="1" applyFont="1" applyAlignment="1">
      <alignment vertical="top"/>
    </xf>
    <xf numFmtId="164" fontId="65" fillId="33" borderId="29" xfId="0" applyNumberFormat="1" applyFont="1" applyFill="1" applyBorder="1" applyAlignment="1">
      <alignment vertical="top"/>
    </xf>
    <xf numFmtId="168" fontId="65" fillId="0" borderId="0" xfId="0" applyNumberFormat="1" applyFont="1" applyAlignment="1">
      <alignment vertical="top"/>
    </xf>
    <xf numFmtId="164" fontId="65" fillId="0" borderId="30" xfId="0" applyNumberFormat="1" applyFont="1" applyBorder="1" applyAlignment="1">
      <alignment vertical="top"/>
    </xf>
    <xf numFmtId="164" fontId="65" fillId="0" borderId="31" xfId="0" applyNumberFormat="1" applyFont="1" applyBorder="1" applyAlignment="1">
      <alignment vertical="top"/>
    </xf>
    <xf numFmtId="165" fontId="65" fillId="0" borderId="32" xfId="0" applyNumberFormat="1" applyFont="1" applyBorder="1" applyAlignment="1">
      <alignment vertical="top"/>
    </xf>
    <xf numFmtId="9" fontId="65" fillId="0" borderId="33" xfId="57" applyFont="1" applyBorder="1" applyAlignment="1">
      <alignment vertical="top"/>
    </xf>
    <xf numFmtId="0" fontId="65" fillId="0" borderId="32" xfId="0" applyFont="1" applyBorder="1" applyAlignment="1">
      <alignment vertical="top"/>
    </xf>
    <xf numFmtId="164" fontId="65" fillId="0" borderId="34" xfId="0" applyNumberFormat="1" applyFont="1" applyBorder="1" applyAlignment="1">
      <alignment vertical="top"/>
    </xf>
    <xf numFmtId="164" fontId="65" fillId="0" borderId="32" xfId="0" applyNumberFormat="1" applyFont="1" applyBorder="1" applyAlignment="1">
      <alignment vertical="top"/>
    </xf>
    <xf numFmtId="9" fontId="65" fillId="0" borderId="32" xfId="57" applyFont="1" applyBorder="1" applyAlignment="1">
      <alignment vertical="top"/>
    </xf>
    <xf numFmtId="165" fontId="65" fillId="0" borderId="19" xfId="0" applyNumberFormat="1" applyFont="1" applyBorder="1" applyAlignment="1">
      <alignment vertical="top"/>
    </xf>
    <xf numFmtId="165" fontId="65" fillId="0" borderId="0" xfId="0" applyNumberFormat="1" applyFont="1" applyFill="1" applyBorder="1" applyAlignment="1">
      <alignment vertical="top"/>
    </xf>
    <xf numFmtId="164" fontId="69" fillId="0" borderId="29" xfId="0" applyNumberFormat="1" applyFont="1" applyBorder="1" applyAlignment="1">
      <alignment vertical="top"/>
    </xf>
    <xf numFmtId="164" fontId="69" fillId="0" borderId="18" xfId="0" applyNumberFormat="1" applyFont="1" applyBorder="1" applyAlignment="1">
      <alignment vertical="top"/>
    </xf>
    <xf numFmtId="165" fontId="69" fillId="0" borderId="0" xfId="0" applyNumberFormat="1" applyFont="1" applyBorder="1" applyAlignment="1">
      <alignment vertical="top"/>
    </xf>
    <xf numFmtId="9" fontId="69" fillId="0" borderId="19" xfId="57" applyFont="1" applyBorder="1" applyAlignment="1">
      <alignment vertical="top"/>
    </xf>
    <xf numFmtId="165" fontId="69" fillId="0" borderId="17" xfId="0" applyNumberFormat="1" applyFont="1" applyBorder="1" applyAlignment="1">
      <alignment vertical="top"/>
    </xf>
    <xf numFmtId="9" fontId="69" fillId="0" borderId="0" xfId="57" applyFont="1" applyFill="1" applyBorder="1" applyAlignment="1">
      <alignment vertical="top"/>
    </xf>
    <xf numFmtId="164" fontId="69" fillId="0" borderId="21" xfId="0" applyNumberFormat="1" applyFont="1" applyBorder="1" applyAlignment="1">
      <alignment vertical="top"/>
    </xf>
    <xf numFmtId="164" fontId="69" fillId="0" borderId="0" xfId="0" applyNumberFormat="1" applyFont="1" applyBorder="1" applyAlignment="1">
      <alignment vertical="top"/>
    </xf>
    <xf numFmtId="9" fontId="69" fillId="0" borderId="0" xfId="57" applyFont="1" applyBorder="1" applyAlignment="1">
      <alignment vertical="top"/>
    </xf>
    <xf numFmtId="0" fontId="70" fillId="0" borderId="0" xfId="0" applyFont="1" applyAlignment="1">
      <alignment vertical="top"/>
    </xf>
    <xf numFmtId="0" fontId="71" fillId="0" borderId="0" xfId="0" applyFont="1" applyAlignment="1">
      <alignment vertical="top"/>
    </xf>
    <xf numFmtId="164" fontId="72" fillId="35" borderId="29" xfId="0" applyNumberFormat="1" applyFont="1" applyFill="1" applyBorder="1" applyAlignment="1">
      <alignment vertical="top"/>
    </xf>
    <xf numFmtId="164" fontId="72" fillId="35" borderId="18" xfId="0" applyNumberFormat="1" applyFont="1" applyFill="1" applyBorder="1" applyAlignment="1">
      <alignment vertical="top"/>
    </xf>
    <xf numFmtId="165" fontId="72" fillId="35" borderId="0" xfId="0" applyNumberFormat="1" applyFont="1" applyFill="1" applyBorder="1" applyAlignment="1">
      <alignment vertical="top"/>
    </xf>
    <xf numFmtId="9" fontId="72" fillId="35" borderId="19" xfId="57" applyFont="1" applyFill="1" applyBorder="1" applyAlignment="1">
      <alignment vertical="top"/>
    </xf>
    <xf numFmtId="165" fontId="71" fillId="0" borderId="0" xfId="0" applyNumberFormat="1" applyFont="1" applyBorder="1" applyAlignment="1">
      <alignment vertical="top"/>
    </xf>
    <xf numFmtId="165" fontId="71" fillId="0" borderId="17" xfId="0" applyNumberFormat="1" applyFont="1" applyBorder="1" applyAlignment="1">
      <alignment vertical="top"/>
    </xf>
    <xf numFmtId="0" fontId="72" fillId="35" borderId="0" xfId="0" applyFont="1" applyFill="1" applyBorder="1" applyAlignment="1">
      <alignment vertical="top"/>
    </xf>
    <xf numFmtId="0" fontId="71" fillId="0" borderId="19" xfId="0" applyFont="1" applyBorder="1" applyAlignment="1">
      <alignment vertical="top"/>
    </xf>
    <xf numFmtId="0" fontId="71" fillId="0" borderId="0" xfId="0" applyFont="1" applyBorder="1" applyAlignment="1">
      <alignment vertical="top"/>
    </xf>
    <xf numFmtId="9" fontId="72" fillId="0" borderId="0" xfId="57" applyFont="1" applyFill="1" applyBorder="1" applyAlignment="1">
      <alignment vertical="top"/>
    </xf>
    <xf numFmtId="164" fontId="72" fillId="35" borderId="21" xfId="0" applyNumberFormat="1" applyFont="1" applyFill="1" applyBorder="1" applyAlignment="1">
      <alignment vertical="top"/>
    </xf>
    <xf numFmtId="164" fontId="72" fillId="35" borderId="0" xfId="0" applyNumberFormat="1" applyFont="1" applyFill="1" applyBorder="1" applyAlignment="1">
      <alignment vertical="top"/>
    </xf>
    <xf numFmtId="9" fontId="72" fillId="35" borderId="0" xfId="57" applyFont="1" applyFill="1" applyBorder="1" applyAlignment="1">
      <alignment vertical="top"/>
    </xf>
    <xf numFmtId="0" fontId="9" fillId="33" borderId="0" xfId="0" applyFont="1" applyFill="1" applyAlignment="1">
      <alignment vertical="top"/>
    </xf>
    <xf numFmtId="0" fontId="84" fillId="0" borderId="0" xfId="0" applyFont="1" applyAlignment="1">
      <alignment vertical="top"/>
    </xf>
    <xf numFmtId="0" fontId="5" fillId="33" borderId="0" xfId="0" applyFont="1" applyFill="1" applyBorder="1" applyAlignment="1">
      <alignment vertical="top"/>
    </xf>
    <xf numFmtId="0" fontId="0" fillId="0" borderId="0" xfId="0" applyFont="1" applyBorder="1" applyAlignment="1">
      <alignment vertical="top"/>
    </xf>
    <xf numFmtId="0" fontId="9" fillId="0" borderId="0" xfId="0" applyFont="1" applyAlignment="1">
      <alignment vertical="top"/>
    </xf>
    <xf numFmtId="0" fontId="70" fillId="0" borderId="0" xfId="0" applyFont="1" applyBorder="1" applyAlignment="1">
      <alignment vertical="top"/>
    </xf>
    <xf numFmtId="164" fontId="9" fillId="0" borderId="0" xfId="0" applyNumberFormat="1" applyFont="1" applyFill="1" applyAlignment="1">
      <alignment vertical="top"/>
    </xf>
    <xf numFmtId="6" fontId="0" fillId="0" borderId="0" xfId="0" applyNumberFormat="1" applyAlignment="1">
      <alignment vertical="top"/>
    </xf>
    <xf numFmtId="165" fontId="65" fillId="0" borderId="33" xfId="0" applyNumberFormat="1" applyFont="1" applyBorder="1" applyAlignment="1">
      <alignment vertical="top"/>
    </xf>
    <xf numFmtId="0" fontId="85" fillId="0" borderId="0" xfId="0" applyFont="1" applyAlignment="1">
      <alignment vertical="top"/>
    </xf>
    <xf numFmtId="164" fontId="63" fillId="0" borderId="35" xfId="0" applyNumberFormat="1" applyFont="1" applyBorder="1" applyAlignment="1">
      <alignment vertical="top"/>
    </xf>
    <xf numFmtId="164" fontId="63" fillId="0" borderId="36" xfId="0" applyNumberFormat="1" applyFont="1" applyBorder="1" applyAlignment="1">
      <alignment vertical="top"/>
    </xf>
    <xf numFmtId="165" fontId="63" fillId="0" borderId="37" xfId="0" applyNumberFormat="1" applyFont="1" applyBorder="1" applyAlignment="1">
      <alignment vertical="top"/>
    </xf>
    <xf numFmtId="9" fontId="63" fillId="0" borderId="38" xfId="57" applyFont="1" applyBorder="1" applyAlignment="1">
      <alignment vertical="top"/>
    </xf>
    <xf numFmtId="165" fontId="63" fillId="0" borderId="0" xfId="0" applyNumberFormat="1" applyFont="1" applyBorder="1" applyAlignment="1">
      <alignment vertical="top"/>
    </xf>
    <xf numFmtId="165" fontId="63" fillId="0" borderId="17" xfId="0" applyNumberFormat="1" applyFont="1" applyBorder="1" applyAlignment="1">
      <alignment vertical="top"/>
    </xf>
    <xf numFmtId="0" fontId="63" fillId="36" borderId="37" xfId="0" applyFont="1" applyFill="1" applyBorder="1" applyAlignment="1">
      <alignment vertical="top"/>
    </xf>
    <xf numFmtId="0" fontId="63" fillId="0" borderId="19" xfId="0" applyFont="1" applyBorder="1" applyAlignment="1">
      <alignment vertical="top"/>
    </xf>
    <xf numFmtId="164" fontId="63" fillId="36" borderId="36" xfId="0" applyNumberFormat="1" applyFont="1" applyFill="1" applyBorder="1" applyAlignment="1">
      <alignment vertical="top"/>
    </xf>
    <xf numFmtId="165" fontId="63" fillId="36" borderId="37" xfId="0" applyNumberFormat="1" applyFont="1" applyFill="1" applyBorder="1" applyAlignment="1">
      <alignment vertical="top"/>
    </xf>
    <xf numFmtId="9" fontId="63" fillId="36" borderId="38" xfId="57" applyFont="1" applyFill="1" applyBorder="1" applyAlignment="1">
      <alignment vertical="top"/>
    </xf>
    <xf numFmtId="9" fontId="63" fillId="0" borderId="0" xfId="57" applyFont="1" applyFill="1" applyBorder="1" applyAlignment="1">
      <alignment vertical="top"/>
    </xf>
    <xf numFmtId="164" fontId="63" fillId="0" borderId="39" xfId="0" applyNumberFormat="1" applyFont="1" applyBorder="1" applyAlignment="1">
      <alignment vertical="top"/>
    </xf>
    <xf numFmtId="164" fontId="63" fillId="0" borderId="37" xfId="0" applyNumberFormat="1" applyFont="1" applyBorder="1" applyAlignment="1">
      <alignment vertical="top"/>
    </xf>
    <xf numFmtId="9" fontId="63" fillId="0" borderId="37" xfId="57" applyFont="1" applyBorder="1" applyAlignment="1">
      <alignment vertical="top"/>
    </xf>
    <xf numFmtId="0" fontId="6" fillId="33" borderId="0" xfId="0" applyFont="1" applyFill="1" applyAlignment="1">
      <alignment vertical="top"/>
    </xf>
    <xf numFmtId="164" fontId="86" fillId="0" borderId="0" xfId="0" applyNumberFormat="1" applyFont="1" applyAlignment="1">
      <alignment vertical="top"/>
    </xf>
    <xf numFmtId="0" fontId="86" fillId="0" borderId="0" xfId="0" applyFont="1" applyAlignment="1">
      <alignment vertical="top"/>
    </xf>
    <xf numFmtId="165" fontId="73" fillId="0" borderId="0" xfId="0" applyNumberFormat="1" applyFont="1" applyBorder="1" applyAlignment="1">
      <alignment vertical="top"/>
    </xf>
    <xf numFmtId="9" fontId="73" fillId="0" borderId="19" xfId="57" applyFont="1" applyBorder="1" applyAlignment="1">
      <alignment vertical="top"/>
    </xf>
    <xf numFmtId="164" fontId="73" fillId="0" borderId="0" xfId="0" applyNumberFormat="1" applyFont="1" applyBorder="1" applyAlignment="1">
      <alignment vertical="top"/>
    </xf>
    <xf numFmtId="0" fontId="10" fillId="33" borderId="0" xfId="0" applyFont="1" applyFill="1" applyBorder="1" applyAlignment="1">
      <alignment vertical="top"/>
    </xf>
    <xf numFmtId="0" fontId="73" fillId="0" borderId="0" xfId="0" applyFont="1" applyBorder="1" applyAlignment="1">
      <alignment vertical="top"/>
    </xf>
    <xf numFmtId="0" fontId="75" fillId="0" borderId="0" xfId="0" applyFont="1" applyBorder="1" applyAlignment="1">
      <alignment vertical="top"/>
    </xf>
    <xf numFmtId="164" fontId="63" fillId="36" borderId="35" xfId="0" applyNumberFormat="1" applyFont="1" applyFill="1" applyBorder="1" applyAlignment="1">
      <alignment vertical="top"/>
    </xf>
    <xf numFmtId="164" fontId="63" fillId="0" borderId="40" xfId="0" applyNumberFormat="1" applyFont="1" applyBorder="1" applyAlignment="1">
      <alignment vertical="top"/>
    </xf>
    <xf numFmtId="164" fontId="63" fillId="0" borderId="41" xfId="0" applyNumberFormat="1" applyFont="1" applyBorder="1" applyAlignment="1">
      <alignment vertical="top"/>
    </xf>
    <xf numFmtId="165" fontId="63" fillId="0" borderId="41" xfId="0" applyNumberFormat="1" applyFont="1" applyBorder="1" applyAlignment="1">
      <alignment vertical="top"/>
    </xf>
    <xf numFmtId="9" fontId="63" fillId="0" borderId="42" xfId="57" applyFont="1" applyBorder="1" applyAlignment="1">
      <alignment vertical="top"/>
    </xf>
    <xf numFmtId="165" fontId="63" fillId="0" borderId="22" xfId="0" applyNumberFormat="1" applyFont="1" applyBorder="1" applyAlignment="1">
      <alignment vertical="top"/>
    </xf>
    <xf numFmtId="0" fontId="63" fillId="0" borderId="24" xfId="0" applyFont="1" applyBorder="1" applyAlignment="1">
      <alignment vertical="top"/>
    </xf>
    <xf numFmtId="0" fontId="63" fillId="0" borderId="25" xfId="0" applyFont="1" applyBorder="1" applyAlignment="1">
      <alignment vertical="top"/>
    </xf>
    <xf numFmtId="164" fontId="63" fillId="0" borderId="43" xfId="0" applyNumberFormat="1" applyFont="1" applyBorder="1" applyAlignment="1">
      <alignment vertical="top"/>
    </xf>
    <xf numFmtId="164" fontId="63" fillId="0" borderId="44" xfId="0" applyNumberFormat="1" applyFont="1" applyBorder="1" applyAlignment="1">
      <alignment vertical="top"/>
    </xf>
    <xf numFmtId="164" fontId="63" fillId="0" borderId="42" xfId="0" applyNumberFormat="1" applyFont="1" applyBorder="1" applyAlignment="1">
      <alignment vertical="top"/>
    </xf>
    <xf numFmtId="164" fontId="63" fillId="0" borderId="0" xfId="0" applyNumberFormat="1" applyFont="1" applyBorder="1" applyAlignment="1">
      <alignment vertical="top"/>
    </xf>
    <xf numFmtId="9" fontId="63" fillId="0" borderId="0" xfId="57" applyFont="1" applyBorder="1" applyAlignment="1">
      <alignment vertical="top"/>
    </xf>
    <xf numFmtId="165" fontId="65" fillId="35" borderId="45" xfId="0" applyNumberFormat="1" applyFont="1" applyFill="1" applyBorder="1" applyAlignment="1">
      <alignment vertical="top"/>
    </xf>
    <xf numFmtId="165" fontId="65" fillId="35" borderId="46" xfId="0" applyNumberFormat="1" applyFont="1" applyFill="1" applyBorder="1" applyAlignment="1">
      <alignment vertical="top"/>
    </xf>
    <xf numFmtId="0" fontId="65" fillId="35" borderId="46" xfId="0" applyFont="1" applyFill="1" applyBorder="1" applyAlignment="1">
      <alignment vertical="top"/>
    </xf>
    <xf numFmtId="165" fontId="65" fillId="35" borderId="47" xfId="0" applyNumberFormat="1" applyFont="1" applyFill="1" applyBorder="1" applyAlignment="1">
      <alignment vertical="top"/>
    </xf>
    <xf numFmtId="165" fontId="74" fillId="35" borderId="48" xfId="0" applyNumberFormat="1" applyFont="1" applyFill="1" applyBorder="1" applyAlignment="1">
      <alignment vertical="top"/>
    </xf>
    <xf numFmtId="165" fontId="74" fillId="35" borderId="0" xfId="0" applyNumberFormat="1" applyFont="1" applyFill="1" applyBorder="1" applyAlignment="1">
      <alignment vertical="top"/>
    </xf>
    <xf numFmtId="0" fontId="74" fillId="35" borderId="0" xfId="0" applyFont="1" applyFill="1" applyBorder="1" applyAlignment="1">
      <alignment vertical="top"/>
    </xf>
    <xf numFmtId="165" fontId="74" fillId="0" borderId="0" xfId="0" applyNumberFormat="1" applyFont="1" applyFill="1" applyBorder="1" applyAlignment="1">
      <alignment vertical="top"/>
    </xf>
    <xf numFmtId="165" fontId="74" fillId="35" borderId="49" xfId="0" applyNumberFormat="1" applyFont="1" applyFill="1" applyBorder="1" applyAlignment="1">
      <alignment vertical="top"/>
    </xf>
    <xf numFmtId="0" fontId="11" fillId="33" borderId="0" xfId="0" applyFont="1" applyFill="1" applyAlignment="1">
      <alignment vertical="top"/>
    </xf>
    <xf numFmtId="0" fontId="74" fillId="0" borderId="0" xfId="0" applyFont="1" applyAlignment="1">
      <alignment vertical="top"/>
    </xf>
    <xf numFmtId="165" fontId="65" fillId="35" borderId="48" xfId="0" applyNumberFormat="1" applyFont="1" applyFill="1" applyBorder="1" applyAlignment="1">
      <alignment vertical="top"/>
    </xf>
    <xf numFmtId="165" fontId="65" fillId="35" borderId="0" xfId="0" applyNumberFormat="1" applyFont="1" applyFill="1" applyBorder="1" applyAlignment="1">
      <alignment vertical="top"/>
    </xf>
    <xf numFmtId="0" fontId="65" fillId="35" borderId="0" xfId="0" applyFont="1" applyFill="1" applyBorder="1" applyAlignment="1">
      <alignment vertical="top"/>
    </xf>
    <xf numFmtId="165" fontId="65" fillId="35" borderId="49" xfId="0" applyNumberFormat="1" applyFont="1" applyFill="1" applyBorder="1" applyAlignment="1">
      <alignment vertical="top"/>
    </xf>
    <xf numFmtId="9" fontId="65" fillId="35" borderId="48" xfId="57" applyFont="1" applyFill="1" applyBorder="1" applyAlignment="1">
      <alignment vertical="top"/>
    </xf>
    <xf numFmtId="0" fontId="65" fillId="35" borderId="50" xfId="0" applyFont="1" applyFill="1" applyBorder="1" applyAlignment="1">
      <alignment vertical="top"/>
    </xf>
    <xf numFmtId="0" fontId="65" fillId="35" borderId="51" xfId="0" applyFont="1" applyFill="1" applyBorder="1" applyAlignment="1">
      <alignment vertical="top"/>
    </xf>
    <xf numFmtId="0" fontId="65" fillId="35" borderId="52" xfId="0" applyFont="1" applyFill="1" applyBorder="1" applyAlignment="1">
      <alignment vertical="top"/>
    </xf>
    <xf numFmtId="164" fontId="65" fillId="0" borderId="0" xfId="0" applyNumberFormat="1" applyFont="1" applyAlignment="1">
      <alignment vertical="top"/>
    </xf>
    <xf numFmtId="0" fontId="75" fillId="0" borderId="0" xfId="0" applyFont="1" applyAlignment="1">
      <alignment vertical="top"/>
    </xf>
    <xf numFmtId="0" fontId="76" fillId="0" borderId="0" xfId="0" applyFont="1" applyAlignment="1">
      <alignment vertical="top"/>
    </xf>
    <xf numFmtId="0" fontId="76" fillId="0" borderId="0" xfId="0" applyFont="1" applyBorder="1" applyAlignment="1">
      <alignment vertical="top"/>
    </xf>
    <xf numFmtId="167" fontId="76" fillId="0" borderId="0" xfId="0" applyNumberFormat="1" applyFont="1" applyAlignment="1">
      <alignment vertical="top"/>
    </xf>
    <xf numFmtId="0" fontId="76" fillId="0" borderId="0" xfId="0" applyFont="1" applyFill="1" applyBorder="1" applyAlignment="1">
      <alignment vertical="top"/>
    </xf>
    <xf numFmtId="0" fontId="10" fillId="33" borderId="0" xfId="0" applyFont="1" applyFill="1" applyAlignment="1">
      <alignment vertical="top"/>
    </xf>
    <xf numFmtId="0" fontId="77" fillId="0" borderId="0" xfId="0" applyFont="1" applyAlignment="1">
      <alignment vertical="top"/>
    </xf>
    <xf numFmtId="0" fontId="77" fillId="0" borderId="0" xfId="0" applyFont="1" applyBorder="1" applyAlignment="1">
      <alignment vertical="top"/>
    </xf>
    <xf numFmtId="167" fontId="77" fillId="0" borderId="0" xfId="0" applyNumberFormat="1" applyFont="1" applyAlignment="1">
      <alignment vertical="top"/>
    </xf>
    <xf numFmtId="0" fontId="77" fillId="0" borderId="0" xfId="0" applyFont="1" applyFill="1" applyBorder="1" applyAlignment="1">
      <alignment vertical="top"/>
    </xf>
    <xf numFmtId="0" fontId="65" fillId="0" borderId="11" xfId="0" applyFont="1" applyBorder="1" applyAlignment="1">
      <alignment vertical="top"/>
    </xf>
    <xf numFmtId="0" fontId="65" fillId="0" borderId="12" xfId="0" applyFont="1" applyBorder="1" applyAlignment="1">
      <alignment vertical="top"/>
    </xf>
    <xf numFmtId="164" fontId="65" fillId="0" borderId="12" xfId="0" applyNumberFormat="1" applyFont="1" applyBorder="1" applyAlignment="1">
      <alignment vertical="top"/>
    </xf>
    <xf numFmtId="0" fontId="65" fillId="0" borderId="13" xfId="0" applyFont="1" applyBorder="1" applyAlignment="1">
      <alignment vertical="top"/>
    </xf>
    <xf numFmtId="0" fontId="65" fillId="0" borderId="17" xfId="0" applyFont="1" applyBorder="1" applyAlignment="1">
      <alignment vertical="top"/>
    </xf>
    <xf numFmtId="0" fontId="74" fillId="0" borderId="0" xfId="0" applyFont="1" applyBorder="1" applyAlignment="1">
      <alignment vertical="top"/>
    </xf>
    <xf numFmtId="0" fontId="78" fillId="0" borderId="0" xfId="0" applyFont="1" applyFill="1" applyBorder="1" applyAlignment="1">
      <alignment horizontal="center" vertical="top"/>
    </xf>
    <xf numFmtId="0" fontId="78" fillId="0" borderId="0" xfId="0" applyFont="1" applyBorder="1" applyAlignment="1">
      <alignment horizontal="right" vertical="top"/>
    </xf>
    <xf numFmtId="0" fontId="78" fillId="0" borderId="0" xfId="0" applyFont="1" applyBorder="1" applyAlignment="1">
      <alignment horizontal="right" vertical="top" wrapText="1"/>
    </xf>
    <xf numFmtId="0" fontId="78" fillId="0" borderId="0" xfId="0" applyFont="1" applyFill="1" applyBorder="1" applyAlignment="1">
      <alignment horizontal="right" vertical="top"/>
    </xf>
    <xf numFmtId="164" fontId="0" fillId="0" borderId="0" xfId="0" applyNumberFormat="1" applyFont="1" applyBorder="1" applyAlignment="1">
      <alignment vertical="top"/>
    </xf>
    <xf numFmtId="0" fontId="0" fillId="0" borderId="19" xfId="0" applyFont="1" applyBorder="1" applyAlignment="1">
      <alignment vertical="top"/>
    </xf>
    <xf numFmtId="0" fontId="79" fillId="0" borderId="0" xfId="0" applyFont="1" applyBorder="1" applyAlignment="1">
      <alignment vertical="top"/>
    </xf>
    <xf numFmtId="0" fontId="79" fillId="0" borderId="0" xfId="0" applyFont="1" applyFill="1" applyBorder="1" applyAlignment="1">
      <alignment vertical="top"/>
    </xf>
    <xf numFmtId="165" fontId="0" fillId="33" borderId="0" xfId="0" applyNumberFormat="1" applyFont="1" applyFill="1" applyBorder="1" applyAlignment="1">
      <alignment vertical="top"/>
    </xf>
    <xf numFmtId="166" fontId="0" fillId="33" borderId="0" xfId="57" applyNumberFormat="1" applyFont="1" applyFill="1" applyAlignment="1">
      <alignment vertical="top"/>
    </xf>
    <xf numFmtId="166" fontId="0" fillId="0" borderId="0" xfId="57" applyNumberFormat="1" applyFont="1" applyFill="1" applyBorder="1" applyAlignment="1">
      <alignment vertical="top"/>
    </xf>
    <xf numFmtId="0" fontId="0" fillId="0" borderId="32" xfId="0" applyBorder="1" applyAlignment="1">
      <alignment vertical="top"/>
    </xf>
    <xf numFmtId="0" fontId="79" fillId="0" borderId="32" xfId="0" applyFont="1" applyBorder="1" applyAlignment="1">
      <alignment vertical="top"/>
    </xf>
    <xf numFmtId="165" fontId="0" fillId="33" borderId="32" xfId="0" applyNumberFormat="1" applyFont="1" applyFill="1" applyBorder="1" applyAlignment="1">
      <alignment vertical="top"/>
    </xf>
    <xf numFmtId="166" fontId="0" fillId="33" borderId="32" xfId="57" applyNumberFormat="1" applyFont="1" applyFill="1" applyBorder="1" applyAlignment="1">
      <alignment vertical="top"/>
    </xf>
    <xf numFmtId="0" fontId="63" fillId="0" borderId="37" xfId="0" applyFont="1" applyFill="1" applyBorder="1" applyAlignment="1">
      <alignment vertical="top"/>
    </xf>
    <xf numFmtId="0" fontId="80" fillId="0" borderId="0" xfId="0" applyFont="1" applyBorder="1" applyAlignment="1">
      <alignment vertical="top"/>
    </xf>
    <xf numFmtId="164" fontId="80" fillId="0" borderId="0" xfId="0" applyNumberFormat="1" applyFont="1" applyBorder="1" applyAlignment="1">
      <alignment vertical="top"/>
    </xf>
    <xf numFmtId="164" fontId="63" fillId="33" borderId="37" xfId="0" applyNumberFormat="1" applyFont="1" applyFill="1" applyBorder="1" applyAlignment="1">
      <alignment vertical="top"/>
    </xf>
    <xf numFmtId="166" fontId="63" fillId="33" borderId="37" xfId="57" applyNumberFormat="1" applyFont="1" applyFill="1" applyBorder="1" applyAlignment="1">
      <alignment vertical="top"/>
    </xf>
    <xf numFmtId="166" fontId="63" fillId="0" borderId="0" xfId="57" applyNumberFormat="1" applyFont="1" applyFill="1" applyBorder="1" applyAlignment="1">
      <alignment vertical="top"/>
    </xf>
    <xf numFmtId="164" fontId="63" fillId="33" borderId="0" xfId="0" applyNumberFormat="1" applyFont="1" applyFill="1" applyBorder="1" applyAlignment="1">
      <alignment vertical="top"/>
    </xf>
    <xf numFmtId="9" fontId="63" fillId="33" borderId="0" xfId="57" applyFont="1" applyFill="1" applyAlignment="1">
      <alignment vertical="top"/>
    </xf>
    <xf numFmtId="0" fontId="79" fillId="0" borderId="0" xfId="0" applyFont="1" applyAlignment="1">
      <alignment vertical="top"/>
    </xf>
    <xf numFmtId="164" fontId="79" fillId="0" borderId="0" xfId="0" applyNumberFormat="1" applyFont="1" applyBorder="1" applyAlignment="1">
      <alignment vertical="top"/>
    </xf>
    <xf numFmtId="164" fontId="79" fillId="33" borderId="0" xfId="0" applyNumberFormat="1" applyFont="1" applyFill="1" applyBorder="1" applyAlignment="1">
      <alignment vertical="top"/>
    </xf>
    <xf numFmtId="166" fontId="79" fillId="33" borderId="0" xfId="57" applyNumberFormat="1" applyFont="1" applyFill="1" applyAlignment="1">
      <alignment vertical="top"/>
    </xf>
    <xf numFmtId="166" fontId="79" fillId="0" borderId="0" xfId="57" applyNumberFormat="1" applyFont="1" applyFill="1" applyBorder="1" applyAlignment="1">
      <alignment vertical="top"/>
    </xf>
    <xf numFmtId="0" fontId="79" fillId="0" borderId="19" xfId="0" applyFont="1" applyBorder="1" applyAlignment="1">
      <alignment vertical="top"/>
    </xf>
    <xf numFmtId="0" fontId="0" fillId="0" borderId="0" xfId="0" applyFont="1" applyFill="1" applyBorder="1" applyAlignment="1">
      <alignment vertical="top"/>
    </xf>
    <xf numFmtId="166" fontId="64" fillId="33" borderId="32" xfId="57" applyNumberFormat="1" applyFont="1" applyFill="1" applyBorder="1" applyAlignment="1">
      <alignment vertical="top"/>
    </xf>
    <xf numFmtId="166" fontId="64" fillId="0" borderId="0" xfId="57" applyNumberFormat="1" applyFont="1" applyFill="1" applyBorder="1" applyAlignment="1">
      <alignment vertical="top"/>
    </xf>
    <xf numFmtId="0" fontId="63" fillId="0" borderId="51" xfId="0" applyFont="1" applyBorder="1" applyAlignment="1">
      <alignment vertical="top"/>
    </xf>
    <xf numFmtId="164" fontId="63" fillId="0" borderId="51" xfId="0" applyNumberFormat="1" applyFont="1" applyBorder="1" applyAlignment="1">
      <alignment vertical="top"/>
    </xf>
    <xf numFmtId="165" fontId="63" fillId="0" borderId="51" xfId="0" applyNumberFormat="1" applyFont="1" applyBorder="1" applyAlignment="1">
      <alignment vertical="top"/>
    </xf>
    <xf numFmtId="166" fontId="63" fillId="0" borderId="51" xfId="0" applyNumberFormat="1" applyFont="1" applyBorder="1" applyAlignment="1">
      <alignment vertical="top"/>
    </xf>
    <xf numFmtId="166" fontId="63" fillId="0" borderId="0" xfId="0" applyNumberFormat="1" applyFont="1" applyFill="1" applyBorder="1" applyAlignment="1">
      <alignment vertical="top"/>
    </xf>
    <xf numFmtId="164" fontId="63" fillId="0" borderId="0" xfId="0" applyNumberFormat="1" applyFont="1" applyAlignment="1">
      <alignment vertical="top"/>
    </xf>
    <xf numFmtId="0" fontId="0" fillId="0" borderId="17" xfId="0" applyFont="1" applyFill="1" applyBorder="1" applyAlignment="1">
      <alignment vertical="top"/>
    </xf>
    <xf numFmtId="0" fontId="0" fillId="0" borderId="17" xfId="0" applyFont="1" applyBorder="1" applyAlignment="1">
      <alignment vertical="top"/>
    </xf>
    <xf numFmtId="164" fontId="0" fillId="0" borderId="0" xfId="0" applyNumberFormat="1" applyFont="1" applyAlignment="1">
      <alignment vertical="top"/>
    </xf>
    <xf numFmtId="0" fontId="65" fillId="0" borderId="22" xfId="0" applyFont="1" applyBorder="1" applyAlignment="1">
      <alignment vertical="top"/>
    </xf>
    <xf numFmtId="0" fontId="65" fillId="0" borderId="24" xfId="0" applyFont="1" applyBorder="1" applyAlignment="1">
      <alignment vertical="top"/>
    </xf>
    <xf numFmtId="0" fontId="65" fillId="0" borderId="24" xfId="0" applyFont="1" applyFill="1" applyBorder="1" applyAlignment="1">
      <alignment vertical="top"/>
    </xf>
    <xf numFmtId="0" fontId="65" fillId="0" borderId="25" xfId="0" applyFont="1" applyBorder="1" applyAlignment="1">
      <alignment vertical="top"/>
    </xf>
    <xf numFmtId="0" fontId="72" fillId="0" borderId="0" xfId="0" applyFont="1" applyBorder="1" applyAlignment="1">
      <alignment horizontal="right" vertical="top"/>
    </xf>
    <xf numFmtId="0" fontId="72" fillId="0" borderId="0" xfId="0" applyFont="1" applyFill="1" applyBorder="1" applyAlignment="1">
      <alignment horizontal="right" vertical="top"/>
    </xf>
    <xf numFmtId="0" fontId="73" fillId="0" borderId="0" xfId="0" applyFont="1" applyAlignment="1">
      <alignment vertical="top"/>
    </xf>
    <xf numFmtId="0" fontId="81" fillId="0" borderId="0" xfId="0" applyFont="1" applyAlignment="1">
      <alignment horizontal="right" vertical="top"/>
    </xf>
    <xf numFmtId="0" fontId="81" fillId="0" borderId="0" xfId="0" applyFont="1" applyFill="1" applyBorder="1" applyAlignment="1">
      <alignment horizontal="right" vertical="top"/>
    </xf>
    <xf numFmtId="164" fontId="69" fillId="0" borderId="37" xfId="0" applyNumberFormat="1" applyFont="1" applyBorder="1" applyAlignment="1">
      <alignment vertical="top"/>
    </xf>
    <xf numFmtId="165" fontId="81" fillId="0" borderId="37" xfId="0" applyNumberFormat="1" applyFont="1" applyBorder="1" applyAlignment="1">
      <alignment vertical="top"/>
    </xf>
    <xf numFmtId="9" fontId="81" fillId="0" borderId="37" xfId="57" applyFont="1" applyBorder="1" applyAlignment="1">
      <alignment vertical="top"/>
    </xf>
    <xf numFmtId="164" fontId="65" fillId="0" borderId="27" xfId="0" applyNumberFormat="1" applyFont="1" applyBorder="1" applyAlignment="1">
      <alignment vertical="top"/>
    </xf>
    <xf numFmtId="164" fontId="65" fillId="0" borderId="20" xfId="0" applyNumberFormat="1" applyFont="1" applyBorder="1" applyAlignment="1">
      <alignment vertical="top"/>
    </xf>
    <xf numFmtId="165" fontId="65" fillId="0" borderId="12" xfId="0" applyNumberFormat="1" applyFont="1" applyBorder="1" applyAlignment="1">
      <alignment vertical="top"/>
    </xf>
    <xf numFmtId="9" fontId="65" fillId="0" borderId="13" xfId="57" applyFont="1" applyBorder="1" applyAlignment="1">
      <alignment vertical="top"/>
    </xf>
    <xf numFmtId="165" fontId="65" fillId="0" borderId="11" xfId="0" applyNumberFormat="1" applyFont="1" applyBorder="1" applyAlignment="1">
      <alignment vertical="top"/>
    </xf>
    <xf numFmtId="164" fontId="65" fillId="0" borderId="28" xfId="0" applyNumberFormat="1" applyFont="1" applyBorder="1" applyAlignment="1">
      <alignment vertical="top"/>
    </xf>
    <xf numFmtId="0" fontId="63" fillId="0" borderId="37" xfId="0" applyFont="1" applyBorder="1" applyAlignment="1">
      <alignment vertical="top"/>
    </xf>
    <xf numFmtId="0" fontId="65" fillId="0" borderId="26" xfId="0" applyFont="1" applyBorder="1" applyAlignment="1">
      <alignment vertical="top"/>
    </xf>
    <xf numFmtId="0" fontId="70" fillId="0" borderId="0" xfId="0" applyFont="1" applyAlignment="1">
      <alignment vertical="top" wrapText="1"/>
    </xf>
    <xf numFmtId="0" fontId="13" fillId="0" borderId="0" xfId="0" applyFont="1" applyAlignment="1">
      <alignment vertical="top" wrapText="1"/>
    </xf>
    <xf numFmtId="0" fontId="83" fillId="0" borderId="0" xfId="0" applyFont="1" applyAlignment="1">
      <alignment vertical="top"/>
    </xf>
    <xf numFmtId="0" fontId="0" fillId="33" borderId="0" xfId="0" applyFill="1" applyAlignment="1">
      <alignment vertical="top"/>
    </xf>
    <xf numFmtId="0" fontId="63" fillId="33" borderId="0" xfId="0" applyFont="1" applyFill="1" applyBorder="1" applyAlignment="1">
      <alignment horizontal="center" vertical="top" wrapText="1"/>
    </xf>
    <xf numFmtId="0" fontId="63" fillId="33" borderId="19" xfId="0" applyFont="1" applyFill="1" applyBorder="1" applyAlignment="1">
      <alignment horizontal="center" vertical="top" wrapText="1"/>
    </xf>
    <xf numFmtId="170" fontId="8" fillId="0" borderId="29" xfId="42" applyNumberFormat="1" applyFont="1" applyBorder="1" applyAlignment="1">
      <alignment vertical="top"/>
    </xf>
    <xf numFmtId="170" fontId="8" fillId="0" borderId="18" xfId="42" applyNumberFormat="1" applyFont="1" applyBorder="1" applyAlignment="1">
      <alignment vertical="top"/>
    </xf>
    <xf numFmtId="170" fontId="8" fillId="0" borderId="0" xfId="0" applyNumberFormat="1" applyFont="1" applyBorder="1" applyAlignment="1">
      <alignment vertical="top"/>
    </xf>
    <xf numFmtId="9" fontId="8" fillId="0" borderId="19" xfId="57" applyFont="1" applyBorder="1" applyAlignment="1">
      <alignment vertical="top"/>
    </xf>
    <xf numFmtId="0" fontId="8" fillId="0" borderId="29" xfId="0" applyFont="1" applyBorder="1" applyAlignment="1">
      <alignment vertical="top"/>
    </xf>
    <xf numFmtId="0" fontId="8" fillId="0" borderId="18" xfId="0" applyFont="1" applyBorder="1" applyAlignment="1">
      <alignment vertical="top"/>
    </xf>
    <xf numFmtId="0" fontId="8" fillId="0" borderId="0" xfId="0" applyFont="1" applyBorder="1" applyAlignment="1">
      <alignment vertical="top"/>
    </xf>
    <xf numFmtId="0" fontId="8" fillId="0" borderId="19" xfId="0" applyFont="1" applyBorder="1" applyAlignment="1">
      <alignment vertical="top"/>
    </xf>
    <xf numFmtId="170" fontId="5" fillId="0" borderId="29" xfId="42" applyNumberFormat="1" applyFont="1" applyBorder="1" applyAlignment="1">
      <alignment vertical="top"/>
    </xf>
    <xf numFmtId="170" fontId="5" fillId="0" borderId="18" xfId="42" applyNumberFormat="1" applyFont="1" applyBorder="1" applyAlignment="1">
      <alignment vertical="top"/>
    </xf>
    <xf numFmtId="167" fontId="5" fillId="0" borderId="0" xfId="0" applyNumberFormat="1" applyFont="1" applyBorder="1" applyAlignment="1">
      <alignment vertical="top"/>
    </xf>
    <xf numFmtId="9" fontId="5" fillId="0" borderId="19" xfId="57" applyFont="1" applyBorder="1" applyAlignment="1">
      <alignment vertical="top"/>
    </xf>
    <xf numFmtId="0" fontId="69" fillId="0" borderId="53" xfId="0" applyFont="1" applyBorder="1" applyAlignment="1">
      <alignment vertical="top"/>
    </xf>
    <xf numFmtId="0" fontId="69" fillId="0" borderId="23" xfId="0" applyFont="1" applyBorder="1" applyAlignment="1">
      <alignment vertical="top"/>
    </xf>
    <xf numFmtId="0" fontId="69" fillId="0" borderId="24" xfId="0" applyFont="1" applyBorder="1" applyAlignment="1">
      <alignment vertical="top"/>
    </xf>
    <xf numFmtId="0" fontId="69" fillId="0" borderId="25" xfId="0" applyFont="1" applyBorder="1" applyAlignment="1">
      <alignment vertical="top"/>
    </xf>
    <xf numFmtId="0" fontId="3" fillId="0" borderId="0" xfId="0" applyFont="1" applyAlignment="1">
      <alignment vertical="top" wrapText="1"/>
    </xf>
    <xf numFmtId="0" fontId="49" fillId="0" borderId="0" xfId="0" applyFont="1" applyAlignment="1">
      <alignment vertical="top"/>
    </xf>
    <xf numFmtId="0" fontId="71" fillId="0" borderId="0" xfId="0" applyFont="1" applyAlignment="1">
      <alignment vertical="top" wrapText="1"/>
    </xf>
    <xf numFmtId="0" fontId="68" fillId="0" borderId="0" xfId="0" applyFont="1" applyAlignment="1">
      <alignment horizontal="center" vertical="top"/>
    </xf>
    <xf numFmtId="0" fontId="3" fillId="0" borderId="0" xfId="0" applyFont="1" applyAlignment="1">
      <alignment vertical="top"/>
    </xf>
    <xf numFmtId="0" fontId="49" fillId="33" borderId="0" xfId="0" applyFont="1" applyFill="1" applyAlignment="1">
      <alignment vertical="top"/>
    </xf>
    <xf numFmtId="164" fontId="69" fillId="0" borderId="0" xfId="0" applyNumberFormat="1" applyFont="1" applyAlignment="1">
      <alignment vertical="top"/>
    </xf>
    <xf numFmtId="9" fontId="69" fillId="0" borderId="0" xfId="57" applyFont="1" applyAlignment="1">
      <alignment vertical="top"/>
    </xf>
    <xf numFmtId="165" fontId="65" fillId="0" borderId="0" xfId="0" applyNumberFormat="1" applyFont="1" applyAlignment="1">
      <alignment vertical="top"/>
    </xf>
    <xf numFmtId="9" fontId="65" fillId="0" borderId="0" xfId="57" applyFont="1" applyAlignment="1">
      <alignment vertical="top"/>
    </xf>
    <xf numFmtId="0" fontId="71" fillId="0" borderId="0" xfId="0" applyFont="1" applyAlignment="1">
      <alignment vertical="top" wrapText="1"/>
    </xf>
    <xf numFmtId="0" fontId="68" fillId="0" borderId="0" xfId="0" applyFont="1" applyAlignment="1">
      <alignment horizontal="center" vertical="top"/>
    </xf>
    <xf numFmtId="0" fontId="0" fillId="0" borderId="0" xfId="0" applyAlignment="1">
      <alignment vertical="top" wrapText="1"/>
    </xf>
    <xf numFmtId="0" fontId="73" fillId="0" borderId="0" xfId="0" applyFont="1" applyAlignment="1">
      <alignment vertical="top" wrapText="1"/>
    </xf>
    <xf numFmtId="0" fontId="63" fillId="34" borderId="54" xfId="0" applyFont="1" applyFill="1" applyBorder="1" applyAlignment="1">
      <alignment horizontal="center" vertical="top"/>
    </xf>
    <xf numFmtId="0" fontId="63" fillId="34" borderId="15" xfId="0" applyFont="1" applyFill="1" applyBorder="1" applyAlignment="1">
      <alignment horizontal="center" vertical="top"/>
    </xf>
    <xf numFmtId="0" fontId="63" fillId="34" borderId="16" xfId="0" applyFont="1" applyFill="1" applyBorder="1" applyAlignment="1">
      <alignment horizontal="center" vertical="top"/>
    </xf>
    <xf numFmtId="0" fontId="63" fillId="34" borderId="0" xfId="0" applyFont="1" applyFill="1" applyBorder="1" applyAlignment="1">
      <alignment horizontal="center" vertical="top" wrapText="1"/>
    </xf>
    <xf numFmtId="0" fontId="63" fillId="34" borderId="19" xfId="0" applyFont="1" applyFill="1" applyBorder="1" applyAlignment="1">
      <alignment horizontal="center" vertical="top" wrapText="1"/>
    </xf>
    <xf numFmtId="0" fontId="5" fillId="0" borderId="0" xfId="0" applyFont="1" applyAlignment="1">
      <alignment vertical="top" wrapText="1"/>
    </xf>
    <xf numFmtId="0" fontId="3" fillId="0" borderId="0" xfId="0" applyFont="1" applyAlignment="1">
      <alignment vertical="top" wrapText="1"/>
    </xf>
    <xf numFmtId="0" fontId="63" fillId="34" borderId="54" xfId="0" applyFont="1" applyFill="1" applyBorder="1" applyAlignment="1">
      <alignment horizontal="center"/>
    </xf>
    <xf numFmtId="0" fontId="63" fillId="34" borderId="15" xfId="0" applyFont="1" applyFill="1" applyBorder="1" applyAlignment="1">
      <alignment horizontal="center"/>
    </xf>
    <xf numFmtId="0" fontId="63" fillId="34" borderId="16" xfId="0" applyFont="1" applyFill="1" applyBorder="1" applyAlignment="1">
      <alignment horizontal="center"/>
    </xf>
    <xf numFmtId="0" fontId="65" fillId="0" borderId="0" xfId="0" applyFont="1" applyAlignment="1">
      <alignment vertical="top" wrapText="1"/>
    </xf>
    <xf numFmtId="0" fontId="87" fillId="0" borderId="0" xfId="0" applyFont="1" applyAlignment="1">
      <alignment horizontal="center" vertical="top"/>
    </xf>
    <xf numFmtId="17" fontId="68" fillId="0" borderId="0" xfId="0" applyNumberFormat="1" applyFont="1" applyAlignment="1">
      <alignment horizontal="center" vertical="top"/>
    </xf>
    <xf numFmtId="17" fontId="68" fillId="0" borderId="0" xfId="0" applyNumberFormat="1" applyFont="1" applyAlignment="1" quotePrefix="1">
      <alignment horizontal="center" vertical="top"/>
    </xf>
    <xf numFmtId="0" fontId="68" fillId="0" borderId="0" xfId="0" applyFont="1" applyAlignment="1">
      <alignment horizontal="center" vertical="top"/>
    </xf>
    <xf numFmtId="0" fontId="9" fillId="0" borderId="0" xfId="0" applyFont="1" applyAlignment="1">
      <alignment vertical="top" wrapText="1"/>
    </xf>
    <xf numFmtId="0" fontId="71" fillId="0" borderId="0" xfId="0" applyFont="1" applyAlignment="1">
      <alignment vertical="top" wrapText="1"/>
    </xf>
    <xf numFmtId="0" fontId="78" fillId="0" borderId="0" xfId="0" applyFont="1" applyBorder="1" applyAlignment="1">
      <alignment horizontal="center" vertical="top"/>
    </xf>
    <xf numFmtId="0" fontId="78" fillId="0" borderId="0" xfId="0" applyFont="1" applyBorder="1" applyAlignment="1">
      <alignment horizontal="right" vertical="top"/>
    </xf>
    <xf numFmtId="0" fontId="78" fillId="0" borderId="0" xfId="0" applyFont="1" applyBorder="1" applyAlignment="1">
      <alignment horizontal="center"/>
    </xf>
    <xf numFmtId="0" fontId="87" fillId="0" borderId="0" xfId="0" applyFont="1" applyAlignment="1">
      <alignment horizontal="center"/>
    </xf>
    <xf numFmtId="17" fontId="68" fillId="0" borderId="0" xfId="0" applyNumberFormat="1" applyFont="1" applyAlignment="1">
      <alignment horizontal="center"/>
    </xf>
    <xf numFmtId="0" fontId="78" fillId="0" borderId="0" xfId="0" applyFont="1" applyBorder="1" applyAlignment="1">
      <alignment horizontal="right"/>
    </xf>
    <xf numFmtId="17" fontId="68" fillId="0" borderId="0" xfId="0" applyNumberFormat="1" applyFont="1" applyAlignment="1" quotePrefix="1">
      <alignment horizontal="center"/>
    </xf>
    <xf numFmtId="0" fontId="68"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M30"/>
  <sheetViews>
    <sheetView showGridLines="0" zoomScale="80" zoomScaleNormal="80" zoomScalePageLayoutView="0" workbookViewId="0" topLeftCell="A1">
      <selection activeCell="K20" sqref="K20"/>
    </sheetView>
  </sheetViews>
  <sheetFormatPr defaultColWidth="8.88671875" defaultRowHeight="15"/>
  <cols>
    <col min="1" max="1" width="2.88671875" style="263" customWidth="1"/>
    <col min="2" max="2" width="3.6640625" style="263" customWidth="1"/>
    <col min="3" max="3" width="23.88671875" style="263" customWidth="1"/>
    <col min="4" max="4" width="12.5546875" style="263" customWidth="1"/>
    <col min="5" max="5" width="13.3359375" style="263" customWidth="1"/>
    <col min="6" max="6" width="11.10546875" style="263" customWidth="1"/>
    <col min="7" max="7" width="10.88671875" style="263" customWidth="1"/>
    <col min="8" max="8" width="5.21484375" style="539" customWidth="1"/>
    <col min="9" max="10" width="8.88671875" style="536" customWidth="1"/>
    <col min="11" max="13" width="8.88671875" style="539" customWidth="1"/>
    <col min="14" max="16384" width="8.88671875" style="263" customWidth="1"/>
  </cols>
  <sheetData>
    <row r="1" ht="18">
      <c r="A1" s="515" t="s">
        <v>131</v>
      </c>
    </row>
    <row r="3" ht="15.75" thickBot="1"/>
    <row r="4" spans="2:7" ht="16.5" thickBot="1">
      <c r="B4" s="310" t="s">
        <v>14</v>
      </c>
      <c r="D4" s="549" t="s">
        <v>129</v>
      </c>
      <c r="E4" s="550"/>
      <c r="F4" s="550"/>
      <c r="G4" s="551"/>
    </row>
    <row r="5" spans="4:7" ht="15.75">
      <c r="D5" s="31" t="s">
        <v>10</v>
      </c>
      <c r="E5" s="37" t="s">
        <v>85</v>
      </c>
      <c r="F5" s="552" t="s">
        <v>133</v>
      </c>
      <c r="G5" s="553"/>
    </row>
    <row r="6" spans="4:7" ht="16.5" thickBot="1">
      <c r="D6" s="40"/>
      <c r="E6" s="41"/>
      <c r="F6" s="315" t="s">
        <v>14</v>
      </c>
      <c r="G6" s="316" t="s">
        <v>15</v>
      </c>
    </row>
    <row r="7" spans="4:13" s="516" customFormat="1" ht="15.75">
      <c r="D7" s="281"/>
      <c r="E7" s="282"/>
      <c r="F7" s="517"/>
      <c r="G7" s="518"/>
      <c r="H7" s="290"/>
      <c r="I7" s="540"/>
      <c r="J7" s="540"/>
      <c r="K7" s="290"/>
      <c r="L7" s="290"/>
      <c r="M7" s="290"/>
    </row>
    <row r="8" spans="2:7" ht="15">
      <c r="B8" s="320" t="s">
        <v>104</v>
      </c>
      <c r="D8" s="519">
        <f>'Q4 I&amp;E'!L59</f>
        <v>35744.0296</v>
      </c>
      <c r="E8" s="520">
        <f>'Q4 I&amp;E'!M59</f>
        <v>38300.7058</v>
      </c>
      <c r="F8" s="521">
        <f>E8-D8</f>
        <v>2556.6762000000017</v>
      </c>
      <c r="G8" s="522">
        <f>F8/E8</f>
        <v>0.0667527176483521</v>
      </c>
    </row>
    <row r="9" spans="4:7" ht="15">
      <c r="D9" s="523"/>
      <c r="E9" s="524"/>
      <c r="F9" s="525"/>
      <c r="G9" s="526"/>
    </row>
    <row r="10" spans="2:13" s="264" customFormat="1" ht="15">
      <c r="B10" s="250" t="s">
        <v>102</v>
      </c>
      <c r="D10" s="527">
        <f>'Q4 I&amp;E'!L64</f>
        <v>5029.8852</v>
      </c>
      <c r="E10" s="528">
        <f>'Q4 I&amp;E'!M64</f>
        <v>5691.5884</v>
      </c>
      <c r="F10" s="529">
        <f>E10-D10</f>
        <v>661.7031999999999</v>
      </c>
      <c r="G10" s="530">
        <f>F10/E10</f>
        <v>0.11625984760247245</v>
      </c>
      <c r="H10" s="539"/>
      <c r="I10" s="536"/>
      <c r="J10" s="536"/>
      <c r="K10" s="539"/>
      <c r="L10" s="539"/>
      <c r="M10" s="539"/>
    </row>
    <row r="11" spans="4:7" ht="15">
      <c r="D11" s="523"/>
      <c r="E11" s="524"/>
      <c r="F11" s="525"/>
      <c r="G11" s="526"/>
    </row>
    <row r="12" spans="2:7" ht="15">
      <c r="B12" s="320" t="s">
        <v>103</v>
      </c>
      <c r="D12" s="519">
        <f>D8+D10</f>
        <v>40773.9148</v>
      </c>
      <c r="E12" s="520">
        <f>E8+E10</f>
        <v>43992.294200000004</v>
      </c>
      <c r="F12" s="521">
        <f>F8+F10</f>
        <v>3218.3794000000016</v>
      </c>
      <c r="G12" s="522">
        <f>F12/E12</f>
        <v>0.07315779862192323</v>
      </c>
    </row>
    <row r="13" spans="4:7" ht="15.75" thickBot="1">
      <c r="D13" s="531"/>
      <c r="E13" s="532"/>
      <c r="F13" s="533"/>
      <c r="G13" s="534"/>
    </row>
    <row r="16" ht="15.75">
      <c r="B16" s="426" t="s">
        <v>106</v>
      </c>
    </row>
    <row r="17" ht="15.75">
      <c r="B17" s="426"/>
    </row>
    <row r="18" ht="15">
      <c r="B18" s="263" t="s">
        <v>130</v>
      </c>
    </row>
    <row r="19" spans="2:7" ht="15">
      <c r="B19" s="514" t="s">
        <v>117</v>
      </c>
      <c r="C19" s="513"/>
      <c r="D19" s="513"/>
      <c r="E19" s="513"/>
      <c r="F19" s="513"/>
      <c r="G19" s="513"/>
    </row>
    <row r="20" spans="2:7" ht="33.75" customHeight="1">
      <c r="B20" s="554" t="s">
        <v>134</v>
      </c>
      <c r="C20" s="547"/>
      <c r="D20" s="547"/>
      <c r="E20" s="547"/>
      <c r="F20" s="547"/>
      <c r="G20" s="547"/>
    </row>
    <row r="21" spans="2:7" ht="15">
      <c r="B21" s="513"/>
      <c r="C21" s="513"/>
      <c r="D21" s="513"/>
      <c r="E21" s="513"/>
      <c r="F21" s="513"/>
      <c r="G21" s="513"/>
    </row>
    <row r="22" spans="2:10" ht="93" customHeight="1">
      <c r="B22" s="555" t="s">
        <v>135</v>
      </c>
      <c r="C22" s="555"/>
      <c r="D22" s="555"/>
      <c r="E22" s="555"/>
      <c r="F22" s="555"/>
      <c r="G22" s="555"/>
      <c r="I22" s="536">
        <f>'Q2 I&amp;E'!N41+'Q2 I&amp;E'!N55</f>
        <v>2745</v>
      </c>
      <c r="J22" s="536">
        <f>SUM('Q2 I&amp;E'!N26+'Q2 I&amp;E'!N29+'Q2 I&amp;E'!N30)</f>
        <v>547</v>
      </c>
    </row>
    <row r="23" spans="2:7" ht="15">
      <c r="B23" s="535"/>
      <c r="C23" s="535"/>
      <c r="D23" s="535"/>
      <c r="E23" s="535"/>
      <c r="F23" s="535"/>
      <c r="G23" s="535"/>
    </row>
    <row r="24" spans="2:7" ht="72.75" customHeight="1">
      <c r="B24" s="555" t="s">
        <v>137</v>
      </c>
      <c r="C24" s="555"/>
      <c r="D24" s="555"/>
      <c r="E24" s="555"/>
      <c r="F24" s="555"/>
      <c r="G24" s="555"/>
    </row>
    <row r="25" spans="2:7" ht="15">
      <c r="B25" s="285"/>
      <c r="C25" s="555"/>
      <c r="D25" s="555"/>
      <c r="E25" s="555"/>
      <c r="F25" s="555"/>
      <c r="G25" s="555"/>
    </row>
    <row r="26" spans="2:7" ht="69" customHeight="1">
      <c r="B26" s="547" t="s">
        <v>136</v>
      </c>
      <c r="C26" s="547"/>
      <c r="D26" s="547"/>
      <c r="E26" s="547"/>
      <c r="F26" s="547"/>
      <c r="G26" s="547"/>
    </row>
    <row r="28" spans="2:7" ht="15">
      <c r="B28" s="547"/>
      <c r="C28" s="547"/>
      <c r="D28" s="547"/>
      <c r="E28" s="547"/>
      <c r="F28" s="547"/>
      <c r="G28" s="547"/>
    </row>
    <row r="29" spans="1:7" ht="15">
      <c r="A29" s="548" t="s">
        <v>132</v>
      </c>
      <c r="B29" s="548"/>
      <c r="C29" s="548"/>
      <c r="D29" s="548"/>
      <c r="E29" s="548"/>
      <c r="F29" s="548"/>
      <c r="G29" s="548"/>
    </row>
    <row r="30" spans="1:7" ht="15">
      <c r="A30" s="548"/>
      <c r="B30" s="548"/>
      <c r="C30" s="548"/>
      <c r="D30" s="548"/>
      <c r="E30" s="548"/>
      <c r="F30" s="548"/>
      <c r="G30" s="548"/>
    </row>
  </sheetData>
  <sheetProtection/>
  <mergeCells count="9">
    <mergeCell ref="B26:G26"/>
    <mergeCell ref="B28:G28"/>
    <mergeCell ref="A29:G30"/>
    <mergeCell ref="D4:G4"/>
    <mergeCell ref="F5:G5"/>
    <mergeCell ref="B20:G20"/>
    <mergeCell ref="B22:G22"/>
    <mergeCell ref="B24:G24"/>
    <mergeCell ref="C25:G2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sheetPr>
    <pageSetUpPr fitToPage="1"/>
  </sheetPr>
  <dimension ref="A1:M28"/>
  <sheetViews>
    <sheetView showGridLines="0" tabSelected="1" zoomScale="80" zoomScaleNormal="80" zoomScalePageLayoutView="0" workbookViewId="0" topLeftCell="A3">
      <selection activeCell="B22" sqref="B22:G22"/>
    </sheetView>
  </sheetViews>
  <sheetFormatPr defaultColWidth="8.88671875" defaultRowHeight="15"/>
  <cols>
    <col min="1" max="1" width="2.88671875" style="263" customWidth="1"/>
    <col min="2" max="2" width="3.6640625" style="263" customWidth="1"/>
    <col min="3" max="3" width="23.88671875" style="263" customWidth="1"/>
    <col min="4" max="4" width="12.5546875" style="263" customWidth="1"/>
    <col min="5" max="5" width="13.3359375" style="263" customWidth="1"/>
    <col min="6" max="6" width="11.10546875" style="263" customWidth="1"/>
    <col min="7" max="7" width="10.88671875" style="263" customWidth="1"/>
    <col min="8" max="8" width="5.21484375" style="539" customWidth="1"/>
    <col min="9" max="10" width="8.88671875" style="536" customWidth="1"/>
    <col min="11" max="13" width="8.88671875" style="539" customWidth="1"/>
    <col min="14" max="16384" width="8.88671875" style="263" customWidth="1"/>
  </cols>
  <sheetData>
    <row r="1" ht="18">
      <c r="A1" s="515" t="s">
        <v>120</v>
      </c>
    </row>
    <row r="3" ht="15.75" thickBot="1"/>
    <row r="4" spans="2:7" ht="16.5" thickBot="1">
      <c r="B4" s="310" t="s">
        <v>14</v>
      </c>
      <c r="D4" s="549" t="s">
        <v>122</v>
      </c>
      <c r="E4" s="550"/>
      <c r="F4" s="550"/>
      <c r="G4" s="551"/>
    </row>
    <row r="5" spans="4:7" ht="15.75">
      <c r="D5" s="31" t="s">
        <v>10</v>
      </c>
      <c r="E5" s="37" t="s">
        <v>85</v>
      </c>
      <c r="F5" s="552" t="s">
        <v>12</v>
      </c>
      <c r="G5" s="553"/>
    </row>
    <row r="6" spans="4:7" ht="16.5" thickBot="1">
      <c r="D6" s="40"/>
      <c r="E6" s="41"/>
      <c r="F6" s="315" t="s">
        <v>14</v>
      </c>
      <c r="G6" s="316" t="s">
        <v>15</v>
      </c>
    </row>
    <row r="7" spans="4:13" s="516" customFormat="1" ht="15.75">
      <c r="D7" s="281"/>
      <c r="E7" s="282"/>
      <c r="F7" s="517"/>
      <c r="G7" s="518"/>
      <c r="H7" s="290"/>
      <c r="I7" s="540"/>
      <c r="J7" s="540"/>
      <c r="K7" s="290"/>
      <c r="L7" s="290"/>
      <c r="M7" s="290"/>
    </row>
    <row r="8" spans="2:7" ht="15">
      <c r="B8" s="320" t="s">
        <v>104</v>
      </c>
      <c r="D8" s="519">
        <f>'Q2 I&amp;E'!L59</f>
        <v>15104.767600000001</v>
      </c>
      <c r="E8" s="520">
        <f>'Q2 I&amp;E'!M59</f>
        <v>18001</v>
      </c>
      <c r="F8" s="521">
        <f>E8-D8</f>
        <v>2896.232399999999</v>
      </c>
      <c r="G8" s="522">
        <f>F8/E8</f>
        <v>0.16089286150769397</v>
      </c>
    </row>
    <row r="9" spans="4:7" ht="15">
      <c r="D9" s="523"/>
      <c r="E9" s="524"/>
      <c r="F9" s="525"/>
      <c r="G9" s="526"/>
    </row>
    <row r="10" spans="2:13" s="264" customFormat="1" ht="15">
      <c r="B10" s="250" t="s">
        <v>102</v>
      </c>
      <c r="D10" s="527">
        <f>'Q2 I&amp;E'!L64</f>
        <v>2259</v>
      </c>
      <c r="E10" s="528">
        <f>'Q2 I&amp;E'!M64</f>
        <v>2249</v>
      </c>
      <c r="F10" s="529">
        <f>E10-D10</f>
        <v>-10</v>
      </c>
      <c r="G10" s="530">
        <f>F10/E10</f>
        <v>-0.004446420631391729</v>
      </c>
      <c r="H10" s="539"/>
      <c r="I10" s="536"/>
      <c r="J10" s="536"/>
      <c r="K10" s="539"/>
      <c r="L10" s="539"/>
      <c r="M10" s="539"/>
    </row>
    <row r="11" spans="4:7" ht="15">
      <c r="D11" s="523"/>
      <c r="E11" s="524"/>
      <c r="F11" s="525"/>
      <c r="G11" s="526"/>
    </row>
    <row r="12" spans="2:7" ht="15">
      <c r="B12" s="320" t="s">
        <v>103</v>
      </c>
      <c r="D12" s="519">
        <f>D8+D10</f>
        <v>17363.7676</v>
      </c>
      <c r="E12" s="520">
        <f>E8+E10</f>
        <v>20250</v>
      </c>
      <c r="F12" s="521">
        <f>F8+F10</f>
        <v>2886.232399999999</v>
      </c>
      <c r="G12" s="522">
        <f>F12/E12</f>
        <v>0.14252999506172834</v>
      </c>
    </row>
    <row r="13" spans="4:7" ht="15.75" thickBot="1">
      <c r="D13" s="531"/>
      <c r="E13" s="532"/>
      <c r="F13" s="533"/>
      <c r="G13" s="534"/>
    </row>
    <row r="16" ht="15.75">
      <c r="B16" s="426" t="s">
        <v>106</v>
      </c>
    </row>
    <row r="17" ht="15.75">
      <c r="B17" s="426"/>
    </row>
    <row r="18" ht="15">
      <c r="B18" s="263" t="s">
        <v>123</v>
      </c>
    </row>
    <row r="19" spans="2:7" ht="15">
      <c r="B19" s="514" t="s">
        <v>117</v>
      </c>
      <c r="C19" s="513"/>
      <c r="D19" s="513"/>
      <c r="E19" s="513"/>
      <c r="F19" s="513"/>
      <c r="G19" s="513"/>
    </row>
    <row r="20" spans="2:7" ht="33.75" customHeight="1">
      <c r="B20" s="554" t="s">
        <v>127</v>
      </c>
      <c r="C20" s="547"/>
      <c r="D20" s="547"/>
      <c r="E20" s="547"/>
      <c r="F20" s="547"/>
      <c r="G20" s="547"/>
    </row>
    <row r="21" spans="2:7" ht="15">
      <c r="B21" s="513"/>
      <c r="C21" s="513"/>
      <c r="D21" s="513"/>
      <c r="E21" s="513"/>
      <c r="F21" s="513"/>
      <c r="G21" s="513"/>
    </row>
    <row r="22" spans="2:10" ht="93" customHeight="1">
      <c r="B22" s="555" t="s">
        <v>124</v>
      </c>
      <c r="C22" s="555"/>
      <c r="D22" s="555"/>
      <c r="E22" s="555"/>
      <c r="F22" s="555"/>
      <c r="G22" s="555"/>
      <c r="I22" s="536">
        <f>'Q2 I&amp;E'!N41+'Q2 I&amp;E'!N55</f>
        <v>2745</v>
      </c>
      <c r="J22" s="536">
        <f>SUM('Q2 I&amp;E'!N26+'Q2 I&amp;E'!N29+'Q2 I&amp;E'!N30)</f>
        <v>547</v>
      </c>
    </row>
    <row r="23" spans="2:7" ht="15">
      <c r="B23" s="535"/>
      <c r="C23" s="535"/>
      <c r="D23" s="535"/>
      <c r="E23" s="535"/>
      <c r="F23" s="535"/>
      <c r="G23" s="535"/>
    </row>
    <row r="24" spans="2:7" ht="72.75" customHeight="1">
      <c r="B24" s="555" t="s">
        <v>125</v>
      </c>
      <c r="C24" s="555"/>
      <c r="D24" s="555"/>
      <c r="E24" s="555"/>
      <c r="F24" s="555"/>
      <c r="G24" s="555"/>
    </row>
    <row r="25" spans="2:7" ht="15">
      <c r="B25" s="285"/>
      <c r="C25" s="555"/>
      <c r="D25" s="555"/>
      <c r="E25" s="555"/>
      <c r="F25" s="555"/>
      <c r="G25" s="555"/>
    </row>
    <row r="26" spans="2:7" ht="51" customHeight="1">
      <c r="B26" s="547" t="s">
        <v>126</v>
      </c>
      <c r="C26" s="547"/>
      <c r="D26" s="547"/>
      <c r="E26" s="547"/>
      <c r="F26" s="547"/>
      <c r="G26" s="547"/>
    </row>
    <row r="28" spans="2:7" ht="15">
      <c r="B28" s="547"/>
      <c r="C28" s="547"/>
      <c r="D28" s="547"/>
      <c r="E28" s="547"/>
      <c r="F28" s="547"/>
      <c r="G28" s="547"/>
    </row>
  </sheetData>
  <sheetProtection/>
  <mergeCells count="8">
    <mergeCell ref="B28:G28"/>
    <mergeCell ref="B24:G24"/>
    <mergeCell ref="D4:G4"/>
    <mergeCell ref="F5:G5"/>
    <mergeCell ref="B20:G20"/>
    <mergeCell ref="B22:G22"/>
    <mergeCell ref="C25:G25"/>
    <mergeCell ref="B26:G2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A1:I34"/>
  <sheetViews>
    <sheetView showGridLines="0" zoomScalePageLayoutView="0" workbookViewId="0" topLeftCell="A2">
      <selection activeCell="I17" sqref="I17"/>
    </sheetView>
  </sheetViews>
  <sheetFormatPr defaultColWidth="8.88671875" defaultRowHeight="15"/>
  <cols>
    <col min="1" max="1" width="2.88671875" style="0" customWidth="1"/>
    <col min="2" max="2" width="13.3359375" style="0" customWidth="1"/>
    <col min="3" max="3" width="14.6640625" style="0" customWidth="1"/>
    <col min="8" max="8" width="5.21484375" style="0" customWidth="1"/>
  </cols>
  <sheetData>
    <row r="1" ht="18">
      <c r="A1" s="279" t="s">
        <v>105</v>
      </c>
    </row>
    <row r="3" ht="15.75" thickBot="1"/>
    <row r="4" spans="2:7" ht="16.5" thickBot="1">
      <c r="B4" s="20" t="s">
        <v>14</v>
      </c>
      <c r="D4" s="556" t="s">
        <v>101</v>
      </c>
      <c r="E4" s="557"/>
      <c r="F4" s="557"/>
      <c r="G4" s="558"/>
    </row>
    <row r="5" spans="4:7" ht="15.75">
      <c r="D5" s="31" t="s">
        <v>10</v>
      </c>
      <c r="E5" s="37" t="s">
        <v>85</v>
      </c>
      <c r="F5" s="552" t="s">
        <v>12</v>
      </c>
      <c r="G5" s="553"/>
    </row>
    <row r="6" spans="4:7" ht="16.5" thickBot="1">
      <c r="D6" s="40"/>
      <c r="E6" s="41"/>
      <c r="F6" s="42" t="s">
        <v>14</v>
      </c>
      <c r="G6" s="43" t="s">
        <v>15</v>
      </c>
    </row>
    <row r="7" spans="4:7" s="280" customFormat="1" ht="15.75">
      <c r="D7" s="281"/>
      <c r="E7" s="282"/>
      <c r="F7" s="283"/>
      <c r="G7" s="284"/>
    </row>
    <row r="8" spans="2:7" ht="15.75">
      <c r="B8" s="49" t="s">
        <v>104</v>
      </c>
      <c r="D8" s="269">
        <f>'Q1 I&amp;E'!L59</f>
        <v>7869.659300000001</v>
      </c>
      <c r="E8" s="270">
        <f>'Q1 I&amp;E'!M59</f>
        <v>8450.394699999999</v>
      </c>
      <c r="F8" s="271">
        <f>E8-D8</f>
        <v>580.7353999999978</v>
      </c>
      <c r="G8" s="88">
        <f>F8/E8</f>
        <v>0.06872287279078193</v>
      </c>
    </row>
    <row r="9" spans="4:7" ht="12" customHeight="1">
      <c r="D9" s="268"/>
      <c r="E9" s="51"/>
      <c r="F9" s="52"/>
      <c r="G9" s="58"/>
    </row>
    <row r="10" spans="2:7" s="71" customFormat="1" ht="15">
      <c r="B10" s="1" t="s">
        <v>102</v>
      </c>
      <c r="D10" s="276">
        <f>'Q1 I&amp;E'!L64</f>
        <v>1239.4234999999999</v>
      </c>
      <c r="E10" s="277">
        <f>'Q1 I&amp;E'!M64</f>
        <v>1104.9686</v>
      </c>
      <c r="F10" s="278">
        <f>E10-D10</f>
        <v>-134.45489999999995</v>
      </c>
      <c r="G10" s="64">
        <f>F10/E10</f>
        <v>-0.12168210028773666</v>
      </c>
    </row>
    <row r="11" spans="4:7" ht="12" customHeight="1">
      <c r="D11" s="268"/>
      <c r="E11" s="51"/>
      <c r="F11" s="52"/>
      <c r="G11" s="58"/>
    </row>
    <row r="12" spans="2:7" ht="15.75">
      <c r="B12" s="49" t="s">
        <v>103</v>
      </c>
      <c r="D12" s="269">
        <f>D8+D10</f>
        <v>9109.0828</v>
      </c>
      <c r="E12" s="270">
        <f>E8+E10</f>
        <v>9555.363299999999</v>
      </c>
      <c r="F12" s="271">
        <f>F8+F10</f>
        <v>446.2804999999978</v>
      </c>
      <c r="G12" s="88">
        <f>F12/E12</f>
        <v>0.046704712943776594</v>
      </c>
    </row>
    <row r="13" spans="4:7" ht="12" customHeight="1" thickBot="1">
      <c r="D13" s="272"/>
      <c r="E13" s="273"/>
      <c r="F13" s="274"/>
      <c r="G13" s="275"/>
    </row>
    <row r="16" ht="15.75">
      <c r="B16" s="149" t="s">
        <v>106</v>
      </c>
    </row>
    <row r="17" spans="2:9" ht="15">
      <c r="B17" s="559" t="s">
        <v>107</v>
      </c>
      <c r="C17" s="559"/>
      <c r="D17" s="559"/>
      <c r="E17" s="559"/>
      <c r="F17" s="559"/>
      <c r="G17" s="559"/>
      <c r="I17">
        <f>318+535</f>
        <v>853</v>
      </c>
    </row>
    <row r="18" spans="2:7" ht="15">
      <c r="B18" s="559"/>
      <c r="C18" s="559"/>
      <c r="D18" s="559"/>
      <c r="E18" s="559"/>
      <c r="F18" s="559"/>
      <c r="G18" s="559"/>
    </row>
    <row r="19" spans="2:7" ht="15">
      <c r="B19" s="559"/>
      <c r="C19" s="559"/>
      <c r="D19" s="559"/>
      <c r="E19" s="559"/>
      <c r="F19" s="559"/>
      <c r="G19" s="559"/>
    </row>
    <row r="20" spans="2:7" ht="15">
      <c r="B20" s="547"/>
      <c r="C20" s="547"/>
      <c r="D20" s="547"/>
      <c r="E20" s="547"/>
      <c r="F20" s="547"/>
      <c r="G20" s="547"/>
    </row>
    <row r="21" spans="2:7" ht="15">
      <c r="B21" s="547"/>
      <c r="C21" s="547"/>
      <c r="D21" s="547"/>
      <c r="E21" s="547"/>
      <c r="F21" s="547"/>
      <c r="G21" s="547"/>
    </row>
    <row r="22" spans="2:7" ht="15">
      <c r="B22" s="547"/>
      <c r="C22" s="547"/>
      <c r="D22" s="547"/>
      <c r="E22" s="547"/>
      <c r="F22" s="547"/>
      <c r="G22" s="547"/>
    </row>
    <row r="23" spans="2:7" ht="15">
      <c r="B23" s="547"/>
      <c r="C23" s="547"/>
      <c r="D23" s="547"/>
      <c r="E23" s="547"/>
      <c r="F23" s="547"/>
      <c r="G23" s="547"/>
    </row>
    <row r="24" spans="2:7" ht="15">
      <c r="B24" s="547"/>
      <c r="C24" s="547"/>
      <c r="D24" s="547"/>
      <c r="E24" s="547"/>
      <c r="F24" s="547"/>
      <c r="G24" s="547"/>
    </row>
    <row r="25" spans="2:7" ht="15">
      <c r="B25" s="547"/>
      <c r="C25" s="547"/>
      <c r="D25" s="547"/>
      <c r="E25" s="547"/>
      <c r="F25" s="547"/>
      <c r="G25" s="547"/>
    </row>
    <row r="26" spans="2:7" ht="15">
      <c r="B26" s="547"/>
      <c r="C26" s="547"/>
      <c r="D26" s="547"/>
      <c r="E26" s="547"/>
      <c r="F26" s="547"/>
      <c r="G26" s="547"/>
    </row>
    <row r="27" spans="2:7" ht="15">
      <c r="B27" s="547"/>
      <c r="C27" s="547"/>
      <c r="D27" s="547"/>
      <c r="E27" s="547"/>
      <c r="F27" s="547"/>
      <c r="G27" s="547"/>
    </row>
    <row r="28" spans="2:7" ht="15">
      <c r="B28" s="547"/>
      <c r="C28" s="547"/>
      <c r="D28" s="547"/>
      <c r="E28" s="547"/>
      <c r="F28" s="547"/>
      <c r="G28" s="547"/>
    </row>
    <row r="29" spans="2:7" ht="15">
      <c r="B29" s="547"/>
      <c r="C29" s="547"/>
      <c r="D29" s="547"/>
      <c r="E29" s="547"/>
      <c r="F29" s="547"/>
      <c r="G29" s="547"/>
    </row>
    <row r="30" spans="2:7" ht="15">
      <c r="B30" s="547"/>
      <c r="C30" s="547"/>
      <c r="D30" s="547"/>
      <c r="E30" s="547"/>
      <c r="F30" s="547"/>
      <c r="G30" s="547"/>
    </row>
    <row r="31" spans="2:7" ht="15">
      <c r="B31" s="547"/>
      <c r="C31" s="547"/>
      <c r="D31" s="547"/>
      <c r="E31" s="547"/>
      <c r="F31" s="547"/>
      <c r="G31" s="547"/>
    </row>
    <row r="32" spans="2:7" ht="15">
      <c r="B32" s="547"/>
      <c r="C32" s="547"/>
      <c r="D32" s="547"/>
      <c r="E32" s="547"/>
      <c r="F32" s="547"/>
      <c r="G32" s="547"/>
    </row>
    <row r="33" spans="2:7" ht="15">
      <c r="B33" s="547"/>
      <c r="C33" s="547"/>
      <c r="D33" s="547"/>
      <c r="E33" s="547"/>
      <c r="F33" s="547"/>
      <c r="G33" s="547"/>
    </row>
    <row r="34" spans="2:7" ht="15">
      <c r="B34" s="547"/>
      <c r="C34" s="547"/>
      <c r="D34" s="547"/>
      <c r="E34" s="547"/>
      <c r="F34" s="547"/>
      <c r="G34" s="547"/>
    </row>
  </sheetData>
  <sheetProtection/>
  <mergeCells count="3">
    <mergeCell ref="D4:G4"/>
    <mergeCell ref="F5:G5"/>
    <mergeCell ref="B17:G3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U69"/>
  <sheetViews>
    <sheetView zoomScalePageLayoutView="0" workbookViewId="0" topLeftCell="Z13">
      <selection activeCell="E35" sqref="E35"/>
    </sheetView>
  </sheetViews>
  <sheetFormatPr defaultColWidth="8.88671875" defaultRowHeight="15"/>
  <cols>
    <col min="1" max="1" width="14.77734375" style="0" customWidth="1"/>
    <col min="8" max="8" width="12.10546875" style="0" customWidth="1"/>
  </cols>
  <sheetData>
    <row r="1" spans="1:47" ht="15">
      <c r="A1" s="263"/>
      <c r="B1" s="263"/>
      <c r="C1" s="287"/>
      <c r="D1" s="287"/>
      <c r="E1" s="287"/>
      <c r="F1" s="287"/>
      <c r="G1" s="263"/>
      <c r="H1" s="263"/>
      <c r="I1" s="288"/>
      <c r="J1" s="263"/>
      <c r="K1" s="263"/>
      <c r="L1" s="263"/>
      <c r="M1" s="263"/>
      <c r="N1" s="289"/>
      <c r="O1" s="263"/>
      <c r="P1" s="263"/>
      <c r="Q1" s="263"/>
      <c r="R1" s="263"/>
      <c r="S1" s="263"/>
      <c r="T1" s="290"/>
      <c r="U1" s="263"/>
      <c r="V1" s="263"/>
      <c r="W1" s="263"/>
      <c r="X1" s="263"/>
      <c r="Y1" s="263"/>
      <c r="Z1" s="250"/>
      <c r="AA1" s="250"/>
      <c r="AB1" s="250"/>
      <c r="AC1" s="250"/>
      <c r="AD1" s="250"/>
      <c r="AE1" s="250"/>
      <c r="AF1" s="250"/>
      <c r="AG1" s="250"/>
      <c r="AH1" s="250"/>
      <c r="AI1" s="250"/>
      <c r="AJ1" s="250"/>
      <c r="AK1" s="250"/>
      <c r="AL1" s="250"/>
      <c r="AM1" s="250"/>
      <c r="AN1" s="250"/>
      <c r="AO1" s="250"/>
      <c r="AP1" s="250"/>
      <c r="AQ1" s="250"/>
      <c r="AR1" s="250"/>
      <c r="AS1" s="250"/>
      <c r="AT1" s="250"/>
      <c r="AU1" s="250"/>
    </row>
    <row r="2" spans="1:47" ht="15">
      <c r="A2" s="263"/>
      <c r="B2" s="263"/>
      <c r="C2" s="287"/>
      <c r="D2" s="287"/>
      <c r="E2" s="287"/>
      <c r="F2" s="287"/>
      <c r="G2" s="263"/>
      <c r="H2" s="263"/>
      <c r="I2" s="288"/>
      <c r="J2" s="263"/>
      <c r="K2" s="263"/>
      <c r="L2" s="263"/>
      <c r="M2" s="263"/>
      <c r="N2" s="289"/>
      <c r="O2" s="263"/>
      <c r="P2" s="263"/>
      <c r="Q2" s="263"/>
      <c r="R2" s="263"/>
      <c r="S2" s="263"/>
      <c r="T2" s="290"/>
      <c r="U2" s="263"/>
      <c r="V2" s="263"/>
      <c r="W2" s="263"/>
      <c r="X2" s="263"/>
      <c r="Y2" s="263"/>
      <c r="Z2" s="250"/>
      <c r="AA2" s="250"/>
      <c r="AB2" s="250"/>
      <c r="AC2" s="250"/>
      <c r="AD2" s="250"/>
      <c r="AE2" s="250"/>
      <c r="AF2" s="250"/>
      <c r="AG2" s="250"/>
      <c r="AH2" s="250"/>
      <c r="AI2" s="250"/>
      <c r="AJ2" s="250"/>
      <c r="AK2" s="250"/>
      <c r="AL2" s="250"/>
      <c r="AM2" s="250"/>
      <c r="AN2" s="250"/>
      <c r="AO2" s="250"/>
      <c r="AP2" s="250"/>
      <c r="AQ2" s="250"/>
      <c r="AR2" s="250"/>
      <c r="AS2" s="250"/>
      <c r="AT2" s="250"/>
      <c r="AU2" s="250"/>
    </row>
    <row r="3" spans="1:47" ht="15.75" thickBot="1">
      <c r="A3" s="291"/>
      <c r="B3" s="291"/>
      <c r="C3" s="292"/>
      <c r="D3" s="292"/>
      <c r="E3" s="292"/>
      <c r="F3" s="292"/>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50"/>
      <c r="AS3" s="250"/>
      <c r="AT3" s="250"/>
      <c r="AU3" s="250"/>
    </row>
    <row r="4" spans="1:47" ht="15.75" thickTop="1">
      <c r="A4" s="263"/>
      <c r="B4" s="263"/>
      <c r="C4" s="287"/>
      <c r="D4" s="287"/>
      <c r="E4" s="287"/>
      <c r="F4" s="287"/>
      <c r="G4" s="263"/>
      <c r="H4" s="263"/>
      <c r="I4" s="288"/>
      <c r="J4" s="263"/>
      <c r="K4" s="263"/>
      <c r="L4" s="263"/>
      <c r="M4" s="263"/>
      <c r="N4" s="289"/>
      <c r="O4" s="263"/>
      <c r="P4" s="263"/>
      <c r="Q4" s="263"/>
      <c r="R4" s="263"/>
      <c r="S4" s="263"/>
      <c r="T4" s="290"/>
      <c r="U4" s="263"/>
      <c r="V4" s="263"/>
      <c r="W4" s="263"/>
      <c r="X4" s="263"/>
      <c r="Y4" s="263"/>
      <c r="Z4" s="250"/>
      <c r="AA4" s="250"/>
      <c r="AB4" s="250"/>
      <c r="AC4" s="250"/>
      <c r="AD4" s="250"/>
      <c r="AE4" s="250"/>
      <c r="AF4" s="250"/>
      <c r="AG4" s="250"/>
      <c r="AH4" s="250"/>
      <c r="AI4" s="250"/>
      <c r="AJ4" s="250"/>
      <c r="AK4" s="250"/>
      <c r="AL4" s="250"/>
      <c r="AM4" s="250"/>
      <c r="AN4" s="250"/>
      <c r="AO4" s="250"/>
      <c r="AP4" s="250"/>
      <c r="AQ4" s="250"/>
      <c r="AR4" s="250"/>
      <c r="AS4" s="250"/>
      <c r="AT4" s="250"/>
      <c r="AU4" s="250"/>
    </row>
    <row r="5" spans="1:47" ht="26.25">
      <c r="A5" s="560" t="s">
        <v>0</v>
      </c>
      <c r="B5" s="560"/>
      <c r="C5" s="560"/>
      <c r="D5" s="560"/>
      <c r="E5" s="560"/>
      <c r="F5" s="560"/>
      <c r="G5" s="560"/>
      <c r="H5" s="560"/>
      <c r="I5" s="560"/>
      <c r="J5" s="560"/>
      <c r="K5" s="560"/>
      <c r="L5" s="560"/>
      <c r="M5" s="560"/>
      <c r="N5" s="560"/>
      <c r="O5" s="560"/>
      <c r="P5" s="560"/>
      <c r="Q5" s="560"/>
      <c r="R5" s="560"/>
      <c r="S5" s="560"/>
      <c r="T5" s="560"/>
      <c r="U5" s="560"/>
      <c r="V5" s="560"/>
      <c r="W5" s="560"/>
      <c r="X5" s="560"/>
      <c r="Y5" s="560"/>
      <c r="Z5" s="560"/>
      <c r="AA5" s="560"/>
      <c r="AB5" s="560"/>
      <c r="AC5" s="560"/>
      <c r="AD5" s="560"/>
      <c r="AE5" s="560"/>
      <c r="AF5" s="560"/>
      <c r="AG5" s="560"/>
      <c r="AH5" s="560"/>
      <c r="AI5" s="560"/>
      <c r="AJ5" s="560"/>
      <c r="AK5" s="560"/>
      <c r="AL5" s="560"/>
      <c r="AM5" s="560"/>
      <c r="AN5" s="560"/>
      <c r="AO5" s="560"/>
      <c r="AP5" s="560"/>
      <c r="AQ5" s="560"/>
      <c r="AR5" s="250"/>
      <c r="AS5" s="250"/>
      <c r="AT5" s="250"/>
      <c r="AU5" s="250"/>
    </row>
    <row r="6" spans="1:47" ht="20.25">
      <c r="A6" s="561" t="s">
        <v>128</v>
      </c>
      <c r="B6" s="561"/>
      <c r="C6" s="561"/>
      <c r="D6" s="561"/>
      <c r="E6" s="561"/>
      <c r="F6" s="561"/>
      <c r="G6" s="561"/>
      <c r="H6" s="561"/>
      <c r="I6" s="561"/>
      <c r="J6" s="561"/>
      <c r="K6" s="561"/>
      <c r="L6" s="561"/>
      <c r="M6" s="561"/>
      <c r="N6" s="561"/>
      <c r="O6" s="561"/>
      <c r="P6" s="561"/>
      <c r="Q6" s="561"/>
      <c r="R6" s="561"/>
      <c r="S6" s="561"/>
      <c r="T6" s="561"/>
      <c r="U6" s="561"/>
      <c r="V6" s="561"/>
      <c r="W6" s="561"/>
      <c r="X6" s="561"/>
      <c r="Y6" s="561"/>
      <c r="Z6" s="561"/>
      <c r="AA6" s="561"/>
      <c r="AB6" s="561"/>
      <c r="AC6" s="561"/>
      <c r="AD6" s="561"/>
      <c r="AE6" s="561"/>
      <c r="AF6" s="561"/>
      <c r="AG6" s="561"/>
      <c r="AH6" s="561"/>
      <c r="AI6" s="561"/>
      <c r="AJ6" s="561"/>
      <c r="AK6" s="561"/>
      <c r="AL6" s="561"/>
      <c r="AM6" s="561"/>
      <c r="AN6" s="561"/>
      <c r="AO6" s="561"/>
      <c r="AP6" s="561"/>
      <c r="AQ6" s="561"/>
      <c r="AR6" s="250"/>
      <c r="AS6" s="250"/>
      <c r="AT6" s="250"/>
      <c r="AU6" s="250"/>
    </row>
    <row r="7" spans="1:47" ht="20.25">
      <c r="A7" s="562"/>
      <c r="B7" s="563"/>
      <c r="C7" s="563"/>
      <c r="D7" s="563"/>
      <c r="E7" s="563"/>
      <c r="F7" s="563"/>
      <c r="G7" s="563"/>
      <c r="H7" s="563"/>
      <c r="I7" s="563"/>
      <c r="J7" s="563"/>
      <c r="K7" s="563"/>
      <c r="L7" s="563"/>
      <c r="M7" s="563"/>
      <c r="N7" s="563"/>
      <c r="O7" s="563"/>
      <c r="P7" s="563"/>
      <c r="Q7" s="563"/>
      <c r="R7" s="546"/>
      <c r="S7" s="294"/>
      <c r="T7" s="295"/>
      <c r="U7" s="294"/>
      <c r="V7" s="294"/>
      <c r="W7" s="294"/>
      <c r="X7" s="294"/>
      <c r="Y7" s="294"/>
      <c r="Z7" s="250"/>
      <c r="AA7" s="250"/>
      <c r="AB7" s="250"/>
      <c r="AC7" s="250"/>
      <c r="AD7" s="250"/>
      <c r="AE7" s="250"/>
      <c r="AF7" s="250"/>
      <c r="AG7" s="250"/>
      <c r="AH7" s="250"/>
      <c r="AI7" s="250"/>
      <c r="AJ7" s="250"/>
      <c r="AK7" s="250"/>
      <c r="AL7" s="250"/>
      <c r="AM7" s="250"/>
      <c r="AN7" s="250"/>
      <c r="AO7" s="250"/>
      <c r="AP7" s="250"/>
      <c r="AQ7" s="250"/>
      <c r="AR7" s="250"/>
      <c r="AS7" s="250"/>
      <c r="AT7" s="250"/>
      <c r="AU7" s="250"/>
    </row>
    <row r="8" spans="1:47" ht="20.25">
      <c r="A8" s="288" t="s">
        <v>1</v>
      </c>
      <c r="B8" s="288">
        <v>2012001</v>
      </c>
      <c r="C8" s="288"/>
      <c r="D8" s="288"/>
      <c r="E8" s="288"/>
      <c r="F8" s="546"/>
      <c r="G8" s="546"/>
      <c r="H8" s="546"/>
      <c r="I8" s="546"/>
      <c r="J8" s="546"/>
      <c r="K8" s="546"/>
      <c r="L8" s="546"/>
      <c r="M8" s="546"/>
      <c r="N8" s="296"/>
      <c r="O8" s="546"/>
      <c r="P8" s="546"/>
      <c r="Q8" s="546"/>
      <c r="R8" s="546"/>
      <c r="S8" s="294"/>
      <c r="T8" s="295"/>
      <c r="U8" s="294"/>
      <c r="V8" s="294"/>
      <c r="W8" s="294"/>
      <c r="X8" s="294"/>
      <c r="Y8" s="294"/>
      <c r="Z8" s="250"/>
      <c r="AA8" s="250"/>
      <c r="AB8" s="250"/>
      <c r="AC8" s="250"/>
      <c r="AD8" s="250"/>
      <c r="AE8" s="250"/>
      <c r="AF8" s="250"/>
      <c r="AG8" s="250"/>
      <c r="AH8" s="250"/>
      <c r="AI8" s="250"/>
      <c r="AJ8" s="250"/>
      <c r="AK8" s="250"/>
      <c r="AL8" s="250"/>
      <c r="AM8" s="250"/>
      <c r="AN8" s="250"/>
      <c r="AO8" s="250"/>
      <c r="AP8" s="250"/>
      <c r="AQ8" s="250"/>
      <c r="AR8" s="250"/>
      <c r="AS8" s="250"/>
      <c r="AT8" s="250"/>
      <c r="AU8" s="250"/>
    </row>
    <row r="9" spans="1:47" ht="20.25">
      <c r="A9" s="288" t="s">
        <v>2</v>
      </c>
      <c r="B9" s="288">
        <v>2012003</v>
      </c>
      <c r="C9" s="288"/>
      <c r="D9" s="288"/>
      <c r="E9" s="288"/>
      <c r="F9" s="546"/>
      <c r="G9" s="546"/>
      <c r="H9" s="546"/>
      <c r="I9" s="546"/>
      <c r="J9" s="546"/>
      <c r="K9" s="546"/>
      <c r="L9" s="546"/>
      <c r="M9" s="546"/>
      <c r="N9" s="296"/>
      <c r="O9" s="546"/>
      <c r="P9" s="546"/>
      <c r="Q9" s="546"/>
      <c r="R9" s="546"/>
      <c r="S9" s="294"/>
      <c r="T9" s="295"/>
      <c r="U9" s="294"/>
      <c r="V9" s="294"/>
      <c r="W9" s="294"/>
      <c r="X9" s="294"/>
      <c r="Y9" s="294"/>
      <c r="Z9" s="250"/>
      <c r="AA9" s="250"/>
      <c r="AB9" s="250"/>
      <c r="AC9" s="250"/>
      <c r="AD9" s="250"/>
      <c r="AE9" s="250"/>
      <c r="AF9" s="250"/>
      <c r="AG9" s="250"/>
      <c r="AH9" s="250"/>
      <c r="AI9" s="250"/>
      <c r="AJ9" s="250"/>
      <c r="AK9" s="250"/>
      <c r="AL9" s="250"/>
      <c r="AM9" s="250"/>
      <c r="AN9" s="250"/>
      <c r="AO9" s="250"/>
      <c r="AP9" s="250"/>
      <c r="AQ9" s="250"/>
      <c r="AR9" s="250"/>
      <c r="AS9" s="250"/>
      <c r="AT9" s="250"/>
      <c r="AU9" s="250"/>
    </row>
    <row r="10" spans="1:47" ht="20.25">
      <c r="A10" s="288" t="s">
        <v>3</v>
      </c>
      <c r="B10" s="288">
        <v>2012012</v>
      </c>
      <c r="C10" s="288"/>
      <c r="D10" s="288"/>
      <c r="E10" s="288"/>
      <c r="F10" s="546"/>
      <c r="G10" s="546"/>
      <c r="H10" s="546"/>
      <c r="I10" s="546"/>
      <c r="J10" s="546"/>
      <c r="K10" s="546"/>
      <c r="L10" s="546"/>
      <c r="M10" s="546"/>
      <c r="N10" s="296"/>
      <c r="O10" s="546"/>
      <c r="P10" s="546"/>
      <c r="Q10" s="546"/>
      <c r="R10" s="546"/>
      <c r="S10" s="294"/>
      <c r="T10" s="295"/>
      <c r="U10" s="294"/>
      <c r="V10" s="294"/>
      <c r="W10" s="294"/>
      <c r="X10" s="294"/>
      <c r="Y10" s="294"/>
      <c r="Z10" s="250"/>
      <c r="AA10" s="250"/>
      <c r="AB10" s="250"/>
      <c r="AC10" s="250"/>
      <c r="AD10" s="250"/>
      <c r="AE10" s="250"/>
      <c r="AF10" s="250"/>
      <c r="AG10" s="250"/>
      <c r="AH10" s="250"/>
      <c r="AI10" s="250"/>
      <c r="AJ10" s="250"/>
      <c r="AK10" s="250"/>
      <c r="AL10" s="250"/>
      <c r="AM10" s="250"/>
      <c r="AN10" s="250"/>
      <c r="AO10" s="250"/>
      <c r="AP10" s="250"/>
      <c r="AQ10" s="250"/>
      <c r="AR10" s="250"/>
      <c r="AS10" s="250"/>
      <c r="AT10" s="250"/>
      <c r="AU10" s="250"/>
    </row>
    <row r="11" spans="1:47" ht="20.25">
      <c r="A11" s="288"/>
      <c r="B11" s="288"/>
      <c r="C11" s="288"/>
      <c r="D11" s="288"/>
      <c r="E11" s="288"/>
      <c r="F11" s="546"/>
      <c r="G11" s="546"/>
      <c r="H11" s="546"/>
      <c r="I11" s="546"/>
      <c r="J11" s="546"/>
      <c r="K11" s="546"/>
      <c r="L11" s="546"/>
      <c r="M11" s="546"/>
      <c r="N11" s="296"/>
      <c r="O11" s="546"/>
      <c r="P11" s="546"/>
      <c r="Q11" s="546"/>
      <c r="R11" s="546"/>
      <c r="S11" s="294"/>
      <c r="T11" s="295"/>
      <c r="U11" s="294"/>
      <c r="V11" s="294"/>
      <c r="W11" s="294"/>
      <c r="X11" s="294"/>
      <c r="Y11" s="294"/>
      <c r="Z11" s="250"/>
      <c r="AA11" s="250"/>
      <c r="AB11" s="250"/>
      <c r="AC11" s="250"/>
      <c r="AD11" s="250"/>
      <c r="AE11" s="250"/>
      <c r="AF11" s="250"/>
      <c r="AG11" s="250"/>
      <c r="AH11" s="250"/>
      <c r="AI11" s="250"/>
      <c r="AJ11" s="250"/>
      <c r="AK11" s="250"/>
      <c r="AL11" s="250"/>
      <c r="AM11" s="250"/>
      <c r="AN11" s="250"/>
      <c r="AO11" s="250"/>
      <c r="AP11" s="250"/>
      <c r="AQ11" s="250"/>
      <c r="AR11" s="250"/>
      <c r="AS11" s="250"/>
      <c r="AT11" s="250"/>
      <c r="AU11" s="250"/>
    </row>
    <row r="12" spans="1:47" ht="15">
      <c r="A12" s="297" t="s">
        <v>4</v>
      </c>
      <c r="B12" s="298" t="s">
        <v>5</v>
      </c>
      <c r="C12" s="288"/>
      <c r="D12" s="288"/>
      <c r="E12" s="288"/>
      <c r="F12" s="256"/>
      <c r="G12" s="250"/>
      <c r="H12" s="250"/>
      <c r="I12" s="256"/>
      <c r="J12" s="299" t="s">
        <v>4</v>
      </c>
      <c r="K12" s="299" t="s">
        <v>5</v>
      </c>
      <c r="L12" s="250"/>
      <c r="M12" s="250"/>
      <c r="N12" s="300"/>
      <c r="O12" s="299" t="s">
        <v>6</v>
      </c>
      <c r="P12" s="299"/>
      <c r="Q12" s="299" t="s">
        <v>6</v>
      </c>
      <c r="R12" s="299"/>
      <c r="S12" s="250"/>
      <c r="T12" s="262"/>
      <c r="U12" s="250"/>
      <c r="V12" s="250"/>
      <c r="W12" s="250"/>
      <c r="X12" s="250"/>
      <c r="Y12" s="250"/>
      <c r="Z12" s="250"/>
      <c r="AA12" s="250"/>
      <c r="AB12" s="250"/>
      <c r="AC12" s="250"/>
      <c r="AD12" s="250"/>
      <c r="AE12" s="250"/>
      <c r="AF12" s="250"/>
      <c r="AG12" s="250"/>
      <c r="AH12" s="250"/>
      <c r="AI12" s="250"/>
      <c r="AJ12" s="250"/>
      <c r="AK12" s="250"/>
      <c r="AL12" s="250"/>
      <c r="AM12" s="250"/>
      <c r="AN12" s="250"/>
      <c r="AO12" s="250"/>
      <c r="AP12" s="250"/>
      <c r="AQ12" s="250"/>
      <c r="AR12" s="250"/>
      <c r="AS12" s="250"/>
      <c r="AT12" s="250"/>
      <c r="AU12" s="250"/>
    </row>
    <row r="13" spans="1:47" ht="15.75" thickBot="1">
      <c r="A13" s="289"/>
      <c r="B13" s="288"/>
      <c r="C13" s="288"/>
      <c r="D13" s="288"/>
      <c r="E13" s="288"/>
      <c r="F13" s="256"/>
      <c r="G13" s="250"/>
      <c r="H13" s="250"/>
      <c r="I13" s="256"/>
      <c r="J13" s="250"/>
      <c r="K13" s="250"/>
      <c r="L13" s="250"/>
      <c r="M13" s="250"/>
      <c r="N13" s="300"/>
      <c r="O13" s="250"/>
      <c r="P13" s="250"/>
      <c r="Q13" s="250"/>
      <c r="R13" s="250"/>
      <c r="S13" s="250"/>
      <c r="T13" s="262"/>
      <c r="U13" s="250"/>
      <c r="V13" s="250"/>
      <c r="W13" s="250"/>
      <c r="X13" s="250"/>
      <c r="Y13" s="250"/>
      <c r="Z13" s="250"/>
      <c r="AA13" s="250"/>
      <c r="AB13" s="250"/>
      <c r="AC13" s="250"/>
      <c r="AD13" s="250"/>
      <c r="AE13" s="250"/>
      <c r="AF13" s="250"/>
      <c r="AG13" s="250"/>
      <c r="AH13" s="250"/>
      <c r="AI13" s="250"/>
      <c r="AJ13" s="250"/>
      <c r="AK13" s="250"/>
      <c r="AL13" s="250"/>
      <c r="AM13" s="250"/>
      <c r="AN13" s="250"/>
      <c r="AO13" s="250"/>
      <c r="AP13" s="250"/>
      <c r="AQ13" s="250"/>
      <c r="AR13" s="250"/>
      <c r="AS13" s="250"/>
      <c r="AT13" s="250"/>
      <c r="AU13" s="250"/>
    </row>
    <row r="14" spans="1:47" ht="16.5" thickBot="1">
      <c r="A14" s="549" t="s">
        <v>7</v>
      </c>
      <c r="B14" s="550"/>
      <c r="C14" s="550"/>
      <c r="D14" s="551"/>
      <c r="E14" s="301"/>
      <c r="F14" s="302"/>
      <c r="G14" s="303"/>
      <c r="H14" s="304"/>
      <c r="I14" s="305"/>
      <c r="J14" s="549" t="s">
        <v>8</v>
      </c>
      <c r="K14" s="550"/>
      <c r="L14" s="550"/>
      <c r="M14" s="551"/>
      <c r="N14" s="305"/>
      <c r="O14" s="306" t="s">
        <v>9</v>
      </c>
      <c r="P14" s="307"/>
      <c r="Q14" s="307"/>
      <c r="R14" s="307"/>
      <c r="S14" s="308"/>
      <c r="T14" s="309"/>
      <c r="U14" s="310"/>
      <c r="V14" s="310"/>
      <c r="W14" s="310"/>
      <c r="X14" s="310"/>
      <c r="Y14" s="310"/>
      <c r="Z14" s="310"/>
      <c r="AA14" s="310"/>
      <c r="AB14" s="310"/>
      <c r="AC14" s="310"/>
      <c r="AD14" s="310"/>
      <c r="AE14" s="310"/>
      <c r="AF14" s="310"/>
      <c r="AG14" s="310"/>
      <c r="AH14" s="310"/>
      <c r="AI14" s="310"/>
      <c r="AJ14" s="310"/>
      <c r="AK14" s="310"/>
      <c r="AL14" s="310"/>
      <c r="AM14" s="310"/>
      <c r="AN14" s="310"/>
      <c r="AO14" s="310"/>
      <c r="AP14" s="549" t="s">
        <v>86</v>
      </c>
      <c r="AQ14" s="551"/>
      <c r="AR14" s="310"/>
      <c r="AS14" s="310"/>
      <c r="AT14" s="310"/>
      <c r="AU14" s="310"/>
    </row>
    <row r="15" spans="1:47" ht="15.75">
      <c r="A15" s="31" t="s">
        <v>10</v>
      </c>
      <c r="B15" s="32" t="s">
        <v>85</v>
      </c>
      <c r="C15" s="552" t="s">
        <v>12</v>
      </c>
      <c r="D15" s="553"/>
      <c r="E15" s="311"/>
      <c r="F15" s="312"/>
      <c r="G15" s="313" t="s">
        <v>13</v>
      </c>
      <c r="H15" s="314"/>
      <c r="I15" s="305"/>
      <c r="J15" s="31" t="s">
        <v>10</v>
      </c>
      <c r="K15" s="37" t="s">
        <v>85</v>
      </c>
      <c r="L15" s="552" t="s">
        <v>12</v>
      </c>
      <c r="M15" s="553"/>
      <c r="N15" s="38"/>
      <c r="O15" s="39" t="s">
        <v>11</v>
      </c>
      <c r="P15" s="552" t="s">
        <v>12</v>
      </c>
      <c r="Q15" s="553"/>
      <c r="R15" s="552" t="s">
        <v>12</v>
      </c>
      <c r="S15" s="553"/>
      <c r="T15" s="309"/>
      <c r="U15" s="310"/>
      <c r="V15" s="310"/>
      <c r="W15" s="310"/>
      <c r="X15" s="310"/>
      <c r="Y15" s="310"/>
      <c r="Z15" s="310"/>
      <c r="AA15" s="310"/>
      <c r="AB15" s="310"/>
      <c r="AC15" s="310"/>
      <c r="AD15" s="310"/>
      <c r="AE15" s="310"/>
      <c r="AF15" s="310"/>
      <c r="AG15" s="310"/>
      <c r="AH15" s="310"/>
      <c r="AI15" s="310"/>
      <c r="AJ15" s="310"/>
      <c r="AK15" s="310"/>
      <c r="AL15" s="310"/>
      <c r="AM15" s="310"/>
      <c r="AN15" s="310"/>
      <c r="AO15" s="310"/>
      <c r="AP15" s="310"/>
      <c r="AQ15" s="310"/>
      <c r="AR15" s="310"/>
      <c r="AS15" s="310"/>
      <c r="AT15" s="310"/>
      <c r="AU15" s="310"/>
    </row>
    <row r="16" spans="1:47" ht="16.5" thickBot="1">
      <c r="A16" s="40"/>
      <c r="B16" s="41"/>
      <c r="C16" s="315" t="s">
        <v>14</v>
      </c>
      <c r="D16" s="316" t="s">
        <v>15</v>
      </c>
      <c r="E16" s="311"/>
      <c r="F16" s="317"/>
      <c r="G16" s="318"/>
      <c r="H16" s="319"/>
      <c r="I16" s="305"/>
      <c r="J16" s="40"/>
      <c r="K16" s="41"/>
      <c r="L16" s="315" t="s">
        <v>14</v>
      </c>
      <c r="M16" s="316" t="s">
        <v>15</v>
      </c>
      <c r="N16" s="38"/>
      <c r="O16" s="48"/>
      <c r="P16" s="315" t="s">
        <v>14</v>
      </c>
      <c r="Q16" s="316" t="s">
        <v>15</v>
      </c>
      <c r="R16" s="315" t="s">
        <v>14</v>
      </c>
      <c r="S16" s="316" t="s">
        <v>15</v>
      </c>
      <c r="T16" s="309"/>
      <c r="U16" s="310"/>
      <c r="V16" s="310"/>
      <c r="W16" s="310"/>
      <c r="X16" s="310"/>
      <c r="Y16" s="310"/>
      <c r="Z16" s="310"/>
      <c r="AA16" s="310"/>
      <c r="AB16" s="310"/>
      <c r="AC16" s="310"/>
      <c r="AD16" s="310"/>
      <c r="AE16" s="310"/>
      <c r="AF16" s="310"/>
      <c r="AG16" s="310"/>
      <c r="AH16" s="310"/>
      <c r="AI16" s="310"/>
      <c r="AJ16" s="310"/>
      <c r="AK16" s="310"/>
      <c r="AL16" s="310"/>
      <c r="AM16" s="310"/>
      <c r="AN16" s="310"/>
      <c r="AO16" s="310"/>
      <c r="AP16" s="310"/>
      <c r="AQ16" s="310"/>
      <c r="AR16" s="310"/>
      <c r="AS16" s="310"/>
      <c r="AT16" s="310"/>
      <c r="AU16" s="310"/>
    </row>
    <row r="17" spans="1:47" ht="15">
      <c r="A17" s="321"/>
      <c r="B17" s="322"/>
      <c r="C17" s="323"/>
      <c r="D17" s="324"/>
      <c r="E17" s="323"/>
      <c r="F17" s="325"/>
      <c r="G17" s="326"/>
      <c r="H17" s="324"/>
      <c r="I17" s="327"/>
      <c r="J17" s="321"/>
      <c r="K17" s="328"/>
      <c r="L17" s="323"/>
      <c r="M17" s="329"/>
      <c r="N17" s="327"/>
      <c r="O17" s="330"/>
      <c r="P17" s="323"/>
      <c r="Q17" s="324"/>
      <c r="R17" s="323"/>
      <c r="S17" s="320"/>
      <c r="T17" s="331"/>
      <c r="U17" s="320"/>
      <c r="V17" s="320"/>
      <c r="W17" s="320"/>
      <c r="X17" s="320"/>
      <c r="Y17" s="320"/>
      <c r="Z17" s="320"/>
      <c r="AA17" s="320"/>
      <c r="AB17" s="320"/>
      <c r="AC17" s="320"/>
      <c r="AD17" s="320"/>
      <c r="AE17" s="320"/>
      <c r="AF17" s="320"/>
      <c r="AG17" s="320"/>
      <c r="AH17" s="320"/>
      <c r="AI17" s="320"/>
      <c r="AJ17" s="320"/>
      <c r="AK17" s="320"/>
      <c r="AL17" s="320"/>
      <c r="AM17" s="320"/>
      <c r="AN17" s="320"/>
      <c r="AO17" s="320"/>
      <c r="AP17" s="320"/>
      <c r="AQ17" s="320"/>
      <c r="AR17" s="320"/>
      <c r="AS17" s="320"/>
      <c r="AT17" s="320"/>
      <c r="AU17" s="320"/>
    </row>
    <row r="18" spans="1:47" ht="18">
      <c r="A18" s="251">
        <v>-601.0485</v>
      </c>
      <c r="B18" s="252">
        <v>-667.9547</v>
      </c>
      <c r="C18" s="253">
        <v>-66.90620000000001</v>
      </c>
      <c r="D18" s="254">
        <v>-0.10016577471496198</v>
      </c>
      <c r="E18" s="253"/>
      <c r="F18" s="255"/>
      <c r="G18" s="256" t="s">
        <v>18</v>
      </c>
      <c r="H18" s="257"/>
      <c r="I18" s="256"/>
      <c r="J18" s="251">
        <v>-7049.4129</v>
      </c>
      <c r="K18" s="252">
        <v>-7001.8244</v>
      </c>
      <c r="L18" s="253">
        <f>K18-J18</f>
        <v>47.58849999999984</v>
      </c>
      <c r="M18" s="254">
        <f>-L18/K18</f>
        <v>0.006796585758420311</v>
      </c>
      <c r="N18" s="258"/>
      <c r="O18" s="259">
        <v>-7425.9412</v>
      </c>
      <c r="P18" s="253">
        <v>-5921.2397</v>
      </c>
      <c r="Q18" s="254">
        <v>-0.7973722846068321</v>
      </c>
      <c r="R18" s="260">
        <v>7425.143827715393</v>
      </c>
      <c r="S18" s="261">
        <v>9312.016445839448</v>
      </c>
      <c r="T18" s="262"/>
      <c r="U18" s="250">
        <v>-589</v>
      </c>
      <c r="V18" s="263" t="s">
        <v>19</v>
      </c>
      <c r="W18" s="264"/>
      <c r="X18" s="264"/>
      <c r="Y18" s="264"/>
      <c r="Z18" s="264"/>
      <c r="AA18" s="250"/>
      <c r="AB18" s="250"/>
      <c r="AC18" s="250"/>
      <c r="AD18" s="250"/>
      <c r="AE18" s="250"/>
      <c r="AF18" s="250"/>
      <c r="AG18" s="250"/>
      <c r="AH18" s="250"/>
      <c r="AI18" s="250"/>
      <c r="AJ18" s="250"/>
      <c r="AK18" s="250"/>
      <c r="AL18" s="250"/>
      <c r="AM18" s="250"/>
      <c r="AN18" s="250"/>
      <c r="AO18" s="250"/>
      <c r="AP18" s="565" t="s">
        <v>109</v>
      </c>
      <c r="AQ18" s="547"/>
      <c r="AR18" s="250"/>
      <c r="AS18" s="332"/>
      <c r="AT18" s="332"/>
      <c r="AU18" s="332"/>
    </row>
    <row r="19" spans="1:47" ht="15">
      <c r="A19" s="333">
        <v>-190.8138</v>
      </c>
      <c r="B19" s="252">
        <v>-110.536</v>
      </c>
      <c r="C19" s="253">
        <v>80.27779999999998</v>
      </c>
      <c r="D19" s="254">
        <v>0.7262593182311644</v>
      </c>
      <c r="E19" s="253"/>
      <c r="F19" s="255"/>
      <c r="G19" s="256" t="s">
        <v>21</v>
      </c>
      <c r="H19" s="257"/>
      <c r="I19" s="256"/>
      <c r="J19" s="333">
        <v>-1272.4699</v>
      </c>
      <c r="K19" s="252">
        <v>-2233.9547</v>
      </c>
      <c r="L19" s="253">
        <f>K19-J19</f>
        <v>-961.4847999999997</v>
      </c>
      <c r="M19" s="254">
        <f>-L19/K19</f>
        <v>-0.4303958356899537</v>
      </c>
      <c r="N19" s="258"/>
      <c r="O19" s="259">
        <v>-1231.977</v>
      </c>
      <c r="P19" s="253">
        <v>-787.6797000000001</v>
      </c>
      <c r="Q19" s="254">
        <v>-0.6393623419917742</v>
      </c>
      <c r="R19" s="260">
        <v>1231.3376376580084</v>
      </c>
      <c r="S19" s="261">
        <v>1925.8838952292413</v>
      </c>
      <c r="T19" s="262"/>
      <c r="U19" s="250"/>
      <c r="V19" s="264" t="s">
        <v>22</v>
      </c>
      <c r="W19" s="264"/>
      <c r="X19" s="264"/>
      <c r="Y19" s="264"/>
      <c r="Z19" s="264"/>
      <c r="AA19" s="250"/>
      <c r="AB19" s="250"/>
      <c r="AC19" s="250"/>
      <c r="AD19" s="250"/>
      <c r="AE19" s="250"/>
      <c r="AF19" s="250"/>
      <c r="AG19" s="250"/>
      <c r="AH19" s="250"/>
      <c r="AI19" s="250"/>
      <c r="AJ19" s="250"/>
      <c r="AK19" s="250"/>
      <c r="AL19" s="250"/>
      <c r="AM19" s="250"/>
      <c r="AN19" s="250"/>
      <c r="AO19" s="250"/>
      <c r="AP19" s="565" t="s">
        <v>110</v>
      </c>
      <c r="AQ19" s="547"/>
      <c r="AR19" s="435">
        <f>K19+K54</f>
        <v>262.7991999999999</v>
      </c>
      <c r="AS19" s="435">
        <f>L19+L54</f>
        <v>243.88300000000004</v>
      </c>
      <c r="AT19" s="544">
        <f>AS19/AR19</f>
        <v>0.9280203288290075</v>
      </c>
      <c r="AU19" s="334"/>
    </row>
    <row r="20" spans="1:47" ht="18">
      <c r="A20" s="335">
        <v>0</v>
      </c>
      <c r="B20" s="336">
        <v>0</v>
      </c>
      <c r="C20" s="337">
        <v>0</v>
      </c>
      <c r="D20" s="338">
        <v>0</v>
      </c>
      <c r="E20" s="253"/>
      <c r="F20" s="255"/>
      <c r="G20" s="339" t="s">
        <v>24</v>
      </c>
      <c r="H20" s="257"/>
      <c r="I20" s="256"/>
      <c r="J20" s="335">
        <v>-7.2823</v>
      </c>
      <c r="K20" s="336">
        <v>0</v>
      </c>
      <c r="L20" s="337">
        <f>K20-J20</f>
        <v>7.2823</v>
      </c>
      <c r="M20" s="338">
        <v>1</v>
      </c>
      <c r="N20" s="258"/>
      <c r="O20" s="340">
        <v>0</v>
      </c>
      <c r="P20" s="337">
        <v>7.2323</v>
      </c>
      <c r="Q20" s="338" t="e">
        <v>#DIV/0!</v>
      </c>
      <c r="R20" s="341" t="e">
        <v>#DIV/0!</v>
      </c>
      <c r="S20" s="342" t="e">
        <v>#DIV/0!</v>
      </c>
      <c r="T20" s="331"/>
      <c r="U20" s="320"/>
      <c r="V20" s="310"/>
      <c r="W20" s="310"/>
      <c r="X20" s="310"/>
      <c r="Y20" s="310"/>
      <c r="Z20" s="310"/>
      <c r="AA20" s="320"/>
      <c r="AB20" s="320"/>
      <c r="AC20" s="320"/>
      <c r="AD20" s="320"/>
      <c r="AE20" s="320"/>
      <c r="AF20" s="320"/>
      <c r="AG20" s="320"/>
      <c r="AH20" s="320"/>
      <c r="AI20" s="320"/>
      <c r="AJ20" s="320"/>
      <c r="AK20" s="320"/>
      <c r="AL20" s="320"/>
      <c r="AM20" s="320"/>
      <c r="AN20" s="320"/>
      <c r="AO20" s="320"/>
      <c r="AP20" s="547"/>
      <c r="AQ20" s="547"/>
      <c r="AR20" s="320"/>
      <c r="AS20" s="250"/>
      <c r="AT20" s="334"/>
      <c r="AU20" s="332"/>
    </row>
    <row r="21" spans="1:47" ht="15">
      <c r="A21" s="251">
        <v>-791.8623</v>
      </c>
      <c r="B21" s="252">
        <v>-778.4907000000001</v>
      </c>
      <c r="C21" s="253">
        <v>13.371599999999972</v>
      </c>
      <c r="D21" s="254">
        <v>0.017176313088903914</v>
      </c>
      <c r="E21" s="253"/>
      <c r="F21" s="255"/>
      <c r="G21" s="256" t="s">
        <v>16</v>
      </c>
      <c r="H21" s="257"/>
      <c r="I21" s="256"/>
      <c r="J21" s="251">
        <v>-8329.1651</v>
      </c>
      <c r="K21" s="252">
        <v>-9235.7791</v>
      </c>
      <c r="L21" s="253">
        <f>SUM(L18:L20)</f>
        <v>-906.6139999999999</v>
      </c>
      <c r="M21" s="254">
        <f>-L21/K21</f>
        <v>-0.09816323995882491</v>
      </c>
      <c r="N21" s="258"/>
      <c r="O21" s="259">
        <v>-8657.9182</v>
      </c>
      <c r="P21" s="253">
        <v>-6701.687100000001</v>
      </c>
      <c r="Q21" s="254">
        <v>-0.774052947277788</v>
      </c>
      <c r="R21" s="260" t="e">
        <v>#DIV/0!</v>
      </c>
      <c r="S21" s="261" t="e">
        <v>#DIV/0!</v>
      </c>
      <c r="T21" s="262"/>
      <c r="U21" s="250"/>
      <c r="V21" s="264"/>
      <c r="W21" s="264"/>
      <c r="X21" s="264"/>
      <c r="Y21" s="264"/>
      <c r="Z21" s="264"/>
      <c r="AA21" s="250"/>
      <c r="AB21" s="250"/>
      <c r="AC21" s="250"/>
      <c r="AD21" s="250"/>
      <c r="AE21" s="250"/>
      <c r="AF21" s="250"/>
      <c r="AG21" s="250"/>
      <c r="AH21" s="250"/>
      <c r="AI21" s="250"/>
      <c r="AJ21" s="250"/>
      <c r="AK21" s="250"/>
      <c r="AL21" s="250"/>
      <c r="AM21" s="250"/>
      <c r="AN21" s="250"/>
      <c r="AO21" s="250"/>
      <c r="AP21" s="250"/>
      <c r="AQ21" s="250"/>
      <c r="AR21" s="250"/>
      <c r="AS21" s="250"/>
      <c r="AT21" s="250"/>
      <c r="AU21" s="250"/>
    </row>
    <row r="22" spans="1:47" ht="15">
      <c r="A22" s="251"/>
      <c r="B22" s="252"/>
      <c r="C22" s="253"/>
      <c r="D22" s="343"/>
      <c r="E22" s="253"/>
      <c r="F22" s="255"/>
      <c r="G22" s="256"/>
      <c r="H22" s="257"/>
      <c r="I22" s="256"/>
      <c r="J22" s="251"/>
      <c r="K22" s="252"/>
      <c r="L22" s="253"/>
      <c r="M22" s="343"/>
      <c r="N22" s="344"/>
      <c r="O22" s="259"/>
      <c r="P22" s="253"/>
      <c r="Q22" s="343"/>
      <c r="R22" s="260"/>
      <c r="S22" s="260"/>
      <c r="T22" s="262"/>
      <c r="U22" s="250"/>
      <c r="V22" s="264"/>
      <c r="W22" s="264"/>
      <c r="X22" s="264"/>
      <c r="Y22" s="264"/>
      <c r="Z22" s="264"/>
      <c r="AA22" s="250"/>
      <c r="AB22" s="250"/>
      <c r="AC22" s="250"/>
      <c r="AD22" s="250"/>
      <c r="AE22" s="250"/>
      <c r="AF22" s="250"/>
      <c r="AG22" s="250"/>
      <c r="AH22" s="250"/>
      <c r="AI22" s="250"/>
      <c r="AJ22" s="250"/>
      <c r="AK22" s="250"/>
      <c r="AL22" s="250"/>
      <c r="AM22" s="250"/>
      <c r="AN22" s="250"/>
      <c r="AO22" s="250"/>
      <c r="AP22" s="250"/>
      <c r="AQ22" s="250"/>
      <c r="AR22" s="250"/>
      <c r="AS22" s="250"/>
      <c r="AT22" s="250"/>
      <c r="AU22" s="250"/>
    </row>
    <row r="23" spans="1:47" ht="153">
      <c r="A23" s="335">
        <v>19.33</v>
      </c>
      <c r="B23" s="336">
        <v>24.319</v>
      </c>
      <c r="C23" s="337">
        <v>4.989000000000001</v>
      </c>
      <c r="D23" s="338">
        <v>-0.20514823800320742</v>
      </c>
      <c r="E23" s="253"/>
      <c r="F23" s="255"/>
      <c r="G23" s="339" t="s">
        <v>25</v>
      </c>
      <c r="H23" s="257"/>
      <c r="I23" s="256"/>
      <c r="J23" s="335">
        <v>411.1633</v>
      </c>
      <c r="K23" s="336">
        <v>371.0377</v>
      </c>
      <c r="L23" s="337">
        <f>K23-J23</f>
        <v>-40.12560000000002</v>
      </c>
      <c r="M23" s="338">
        <f>L23/K23</f>
        <v>-0.10814426674162766</v>
      </c>
      <c r="N23" s="258"/>
      <c r="O23" s="340">
        <v>381.368</v>
      </c>
      <c r="P23" s="337">
        <v>318.1771</v>
      </c>
      <c r="Q23" s="338">
        <v>0.8343046611147238</v>
      </c>
      <c r="R23" s="341">
        <v>-380.53369533888525</v>
      </c>
      <c r="S23" s="342">
        <v>-456.10879703159026</v>
      </c>
      <c r="T23" s="262"/>
      <c r="U23" s="250"/>
      <c r="V23" s="263" t="s">
        <v>26</v>
      </c>
      <c r="W23" s="264"/>
      <c r="X23" s="264"/>
      <c r="Y23" s="264"/>
      <c r="Z23" s="264"/>
      <c r="AA23" s="250"/>
      <c r="AB23" s="250"/>
      <c r="AC23" s="250"/>
      <c r="AD23" s="250"/>
      <c r="AE23" s="250"/>
      <c r="AF23" s="250"/>
      <c r="AG23" s="250"/>
      <c r="AH23" s="250"/>
      <c r="AI23" s="250"/>
      <c r="AJ23" s="250"/>
      <c r="AK23" s="250"/>
      <c r="AL23" s="250"/>
      <c r="AM23" s="250"/>
      <c r="AN23" s="250"/>
      <c r="AO23" s="250"/>
      <c r="AP23" s="545" t="s">
        <v>111</v>
      </c>
      <c r="AQ23" s="250"/>
      <c r="AR23" s="250"/>
      <c r="AS23" s="250"/>
      <c r="AT23" s="250"/>
      <c r="AU23" s="250"/>
    </row>
    <row r="24" spans="1:47" ht="15.75">
      <c r="A24" s="345">
        <v>-772.5323</v>
      </c>
      <c r="B24" s="346">
        <v>-754.1717000000001</v>
      </c>
      <c r="C24" s="347">
        <v>18.360599999999973</v>
      </c>
      <c r="D24" s="348">
        <v>0.024345384479422884</v>
      </c>
      <c r="E24" s="347"/>
      <c r="F24" s="349"/>
      <c r="G24" s="323" t="s">
        <v>27</v>
      </c>
      <c r="H24" s="329"/>
      <c r="I24" s="323"/>
      <c r="J24" s="345">
        <v>-7918.0018</v>
      </c>
      <c r="K24" s="346">
        <v>-8864.741399999999</v>
      </c>
      <c r="L24" s="347">
        <f>L21+L23</f>
        <v>-946.7395999999999</v>
      </c>
      <c r="M24" s="348">
        <f>-L24/K24</f>
        <v>-0.10679833254921571</v>
      </c>
      <c r="N24" s="350"/>
      <c r="O24" s="351">
        <v>-8276.5502</v>
      </c>
      <c r="P24" s="347">
        <v>-6383.510000000001</v>
      </c>
      <c r="Q24" s="348">
        <v>-0.771276660655064</v>
      </c>
      <c r="R24" s="352" t="e">
        <v>#DIV/0!</v>
      </c>
      <c r="S24" s="353" t="e">
        <v>#DIV/0!</v>
      </c>
      <c r="T24" s="331"/>
      <c r="U24" s="320"/>
      <c r="V24" s="310"/>
      <c r="W24" s="310"/>
      <c r="X24" s="310"/>
      <c r="Y24" s="310"/>
      <c r="Z24" s="310"/>
      <c r="AA24" s="320"/>
      <c r="AB24" s="320"/>
      <c r="AC24" s="320"/>
      <c r="AD24" s="320"/>
      <c r="AE24" s="320"/>
      <c r="AF24" s="320"/>
      <c r="AG24" s="320"/>
      <c r="AH24" s="320"/>
      <c r="AI24" s="320"/>
      <c r="AJ24" s="320"/>
      <c r="AK24" s="320"/>
      <c r="AL24" s="320"/>
      <c r="AM24" s="320"/>
      <c r="AN24" s="320"/>
      <c r="AO24" s="320"/>
      <c r="AP24" s="320"/>
      <c r="AQ24" s="320"/>
      <c r="AR24" s="320"/>
      <c r="AS24" s="320"/>
      <c r="AT24" s="320"/>
      <c r="AU24" s="320"/>
    </row>
    <row r="25" spans="1:47" ht="15">
      <c r="A25" s="251"/>
      <c r="B25" s="252"/>
      <c r="C25" s="253"/>
      <c r="D25" s="343"/>
      <c r="E25" s="253"/>
      <c r="F25" s="255"/>
      <c r="G25" s="256"/>
      <c r="H25" s="257"/>
      <c r="I25" s="256"/>
      <c r="J25" s="251"/>
      <c r="K25" s="252"/>
      <c r="L25" s="253"/>
      <c r="M25" s="343"/>
      <c r="N25" s="344"/>
      <c r="O25" s="259"/>
      <c r="P25" s="253"/>
      <c r="Q25" s="343"/>
      <c r="R25" s="260"/>
      <c r="S25" s="260"/>
      <c r="T25" s="262"/>
      <c r="U25" s="250"/>
      <c r="V25" s="264"/>
      <c r="W25" s="264"/>
      <c r="X25" s="264"/>
      <c r="Y25" s="264"/>
      <c r="Z25" s="264"/>
      <c r="AA25" s="250"/>
      <c r="AB25" s="250"/>
      <c r="AC25" s="250"/>
      <c r="AD25" s="250"/>
      <c r="AE25" s="250"/>
      <c r="AF25" s="250"/>
      <c r="AG25" s="250"/>
      <c r="AH25" s="250"/>
      <c r="AI25" s="250"/>
      <c r="AJ25" s="250"/>
      <c r="AK25" s="250"/>
      <c r="AL25" s="250"/>
      <c r="AM25" s="250"/>
      <c r="AN25" s="250"/>
      <c r="AO25" s="250"/>
      <c r="AP25" s="250"/>
      <c r="AQ25" s="250"/>
      <c r="AR25" s="250"/>
      <c r="AS25" s="250"/>
      <c r="AT25" s="250"/>
      <c r="AU25" s="250"/>
    </row>
    <row r="26" spans="1:47" ht="15">
      <c r="A26" s="251">
        <v>1739.2941</v>
      </c>
      <c r="B26" s="252">
        <v>1832.9763</v>
      </c>
      <c r="C26" s="253">
        <v>93.68219999999997</v>
      </c>
      <c r="D26" s="254">
        <v>0.051109335128882986</v>
      </c>
      <c r="E26" s="253"/>
      <c r="F26" s="255"/>
      <c r="G26" s="256" t="s">
        <v>29</v>
      </c>
      <c r="H26" s="257"/>
      <c r="I26" s="256"/>
      <c r="J26" s="251">
        <v>21654.1689</v>
      </c>
      <c r="K26" s="252">
        <v>21876.8993</v>
      </c>
      <c r="L26" s="253">
        <f>K26-J26</f>
        <v>222.73040000000037</v>
      </c>
      <c r="M26" s="254">
        <f>L26/K26</f>
        <v>0.010181077169377488</v>
      </c>
      <c r="N26" s="258"/>
      <c r="O26" s="259">
        <v>22320.3048</v>
      </c>
      <c r="P26" s="253">
        <v>17024.189300000002</v>
      </c>
      <c r="Q26" s="254">
        <v>0.7627220798526013</v>
      </c>
      <c r="R26" s="260">
        <v>-22319.54207792015</v>
      </c>
      <c r="S26" s="261">
        <v>-29263.007676706406</v>
      </c>
      <c r="T26" s="262"/>
      <c r="U26" s="250"/>
      <c r="V26" s="264"/>
      <c r="W26" s="264"/>
      <c r="X26" s="264"/>
      <c r="Y26" s="264"/>
      <c r="Z26" s="264"/>
      <c r="AA26" s="250"/>
      <c r="AB26" s="250"/>
      <c r="AC26" s="250"/>
      <c r="AD26" s="250"/>
      <c r="AE26" s="250"/>
      <c r="AF26" s="250"/>
      <c r="AG26" s="250"/>
      <c r="AH26" s="250"/>
      <c r="AI26" s="250"/>
      <c r="AJ26" s="250"/>
      <c r="AK26" s="250"/>
      <c r="AL26" s="250"/>
      <c r="AM26" s="250"/>
      <c r="AN26" s="250"/>
      <c r="AO26" s="250"/>
      <c r="AP26" s="375" t="s">
        <v>119</v>
      </c>
      <c r="AQ26" s="354"/>
      <c r="AR26" s="543">
        <f>K26+K29+K30</f>
        <v>23171.522900000004</v>
      </c>
      <c r="AS26" s="543">
        <f>L26+L29+L30</f>
        <v>351.4643000000004</v>
      </c>
      <c r="AT26" s="544">
        <f>AS26/AR26</f>
        <v>0.015167941335439817</v>
      </c>
      <c r="AU26" s="250"/>
    </row>
    <row r="27" spans="1:47" ht="15">
      <c r="A27" s="356">
        <v>604.24</v>
      </c>
      <c r="B27" s="357">
        <v>606.3000000000001</v>
      </c>
      <c r="C27" s="358">
        <v>2.060000000000059</v>
      </c>
      <c r="D27" s="359">
        <v>0.003397657925119675</v>
      </c>
      <c r="E27" s="360"/>
      <c r="F27" s="361"/>
      <c r="G27" s="362" t="s">
        <v>30</v>
      </c>
      <c r="H27" s="363"/>
      <c r="I27" s="364"/>
      <c r="J27" s="356">
        <v>556.8589814817408</v>
      </c>
      <c r="K27" s="357">
        <v>563</v>
      </c>
      <c r="L27" s="358">
        <v>-2.7799999999999727</v>
      </c>
      <c r="M27" s="359">
        <v>-0.004682830660707889</v>
      </c>
      <c r="N27" s="365"/>
      <c r="O27" s="366">
        <v>646</v>
      </c>
      <c r="P27" s="358">
        <v>646.0046828306607</v>
      </c>
      <c r="Q27" s="359">
        <v>1.0000072489638712</v>
      </c>
      <c r="R27" s="367">
        <v>-644.9999927510361</v>
      </c>
      <c r="S27" s="368">
        <v>-0.9984520011625946</v>
      </c>
      <c r="T27" s="369"/>
      <c r="U27" s="355"/>
      <c r="V27" s="264"/>
      <c r="W27" s="264"/>
      <c r="X27" s="264"/>
      <c r="Y27" s="264"/>
      <c r="Z27" s="264"/>
      <c r="AA27" s="355"/>
      <c r="AB27" s="355"/>
      <c r="AC27" s="355"/>
      <c r="AD27" s="355"/>
      <c r="AE27" s="355"/>
      <c r="AF27" s="355"/>
      <c r="AG27" s="355"/>
      <c r="AH27" s="355"/>
      <c r="AI27" s="355"/>
      <c r="AJ27" s="355"/>
      <c r="AK27" s="355"/>
      <c r="AL27" s="355"/>
      <c r="AM27" s="355"/>
      <c r="AN27" s="355"/>
      <c r="AO27" s="355"/>
      <c r="AP27" s="370"/>
      <c r="AQ27" s="370"/>
      <c r="AR27" s="355"/>
      <c r="AS27" s="355"/>
      <c r="AT27" s="355"/>
      <c r="AU27" s="355"/>
    </row>
    <row r="28" spans="1:47" ht="15">
      <c r="A28" s="251"/>
      <c r="B28" s="252"/>
      <c r="C28" s="253"/>
      <c r="D28" s="343"/>
      <c r="E28" s="253"/>
      <c r="F28" s="255"/>
      <c r="G28" s="256"/>
      <c r="H28" s="257"/>
      <c r="I28" s="256"/>
      <c r="J28" s="251"/>
      <c r="K28" s="252"/>
      <c r="L28" s="253"/>
      <c r="M28" s="343"/>
      <c r="N28" s="344"/>
      <c r="O28" s="259"/>
      <c r="P28" s="253"/>
      <c r="Q28" s="343"/>
      <c r="R28" s="260"/>
      <c r="S28" s="260"/>
      <c r="T28" s="262"/>
      <c r="U28" s="250"/>
      <c r="V28" s="264"/>
      <c r="W28" s="264"/>
      <c r="X28" s="264"/>
      <c r="Y28" s="264"/>
      <c r="Z28" s="264"/>
      <c r="AA28" s="250"/>
      <c r="AB28" s="250"/>
      <c r="AC28" s="250"/>
      <c r="AD28" s="250"/>
      <c r="AE28" s="250"/>
      <c r="AF28" s="250"/>
      <c r="AG28" s="250"/>
      <c r="AH28" s="250"/>
      <c r="AI28" s="250"/>
      <c r="AJ28" s="250"/>
      <c r="AK28" s="250"/>
      <c r="AL28" s="250"/>
      <c r="AM28" s="250"/>
      <c r="AN28" s="250"/>
      <c r="AO28" s="250"/>
      <c r="AP28" s="354"/>
      <c r="AQ28" s="354"/>
      <c r="AR28" s="250"/>
      <c r="AS28" s="250"/>
      <c r="AT28" s="250"/>
      <c r="AU28" s="250"/>
    </row>
    <row r="29" spans="1:47" ht="15">
      <c r="A29" s="251">
        <v>16.8511</v>
      </c>
      <c r="B29" s="252">
        <v>32.425</v>
      </c>
      <c r="C29" s="253">
        <v>15.573899999999998</v>
      </c>
      <c r="D29" s="254">
        <v>0.4803053199691596</v>
      </c>
      <c r="E29" s="253"/>
      <c r="F29" s="255"/>
      <c r="G29" s="256" t="s">
        <v>32</v>
      </c>
      <c r="H29" s="257"/>
      <c r="I29" s="256"/>
      <c r="J29" s="251">
        <v>389.9562</v>
      </c>
      <c r="K29" s="252">
        <v>394.7662</v>
      </c>
      <c r="L29" s="253">
        <f aca="true" t="shared" si="0" ref="L29:L35">K29-J29</f>
        <v>4.810000000000002</v>
      </c>
      <c r="M29" s="254">
        <f aca="true" t="shared" si="1" ref="M29:M35">L29/K29</f>
        <v>0.012184427136872412</v>
      </c>
      <c r="N29" s="258"/>
      <c r="O29" s="259">
        <v>248.35</v>
      </c>
      <c r="P29" s="253">
        <v>201.9984</v>
      </c>
      <c r="Q29" s="254">
        <v>0.8133617877994765</v>
      </c>
      <c r="R29" s="260">
        <v>-247.53663821220053</v>
      </c>
      <c r="S29" s="261">
        <v>-304.3376784172548</v>
      </c>
      <c r="T29" s="262"/>
      <c r="U29" s="250"/>
      <c r="V29" s="263" t="s">
        <v>33</v>
      </c>
      <c r="W29" s="264"/>
      <c r="X29" s="264"/>
      <c r="Y29" s="264"/>
      <c r="Z29" s="264"/>
      <c r="AA29" s="250"/>
      <c r="AB29" s="250"/>
      <c r="AC29" s="250"/>
      <c r="AD29" s="250"/>
      <c r="AE29" s="250"/>
      <c r="AF29" s="250"/>
      <c r="AG29" s="250"/>
      <c r="AH29" s="250"/>
      <c r="AI29" s="250"/>
      <c r="AJ29" s="250"/>
      <c r="AK29" s="250"/>
      <c r="AL29" s="250"/>
      <c r="AM29" s="250"/>
      <c r="AN29" s="250"/>
      <c r="AO29" s="250"/>
      <c r="AP29" s="375" t="s">
        <v>119</v>
      </c>
      <c r="AQ29" s="354"/>
      <c r="AR29" s="250"/>
      <c r="AS29" s="250"/>
      <c r="AT29" s="250"/>
      <c r="AU29" s="250"/>
    </row>
    <row r="30" spans="1:47" ht="15">
      <c r="A30" s="251">
        <v>53.5387</v>
      </c>
      <c r="B30" s="252">
        <v>76.8936</v>
      </c>
      <c r="C30" s="253">
        <v>23.354900000000008</v>
      </c>
      <c r="D30" s="254">
        <v>0.30373008937024676</v>
      </c>
      <c r="E30" s="253"/>
      <c r="F30" s="255"/>
      <c r="G30" s="256" t="s">
        <v>35</v>
      </c>
      <c r="H30" s="257"/>
      <c r="I30" s="256"/>
      <c r="J30" s="251">
        <v>775.9335</v>
      </c>
      <c r="K30" s="252">
        <v>899.8574</v>
      </c>
      <c r="L30" s="253">
        <f t="shared" si="0"/>
        <v>123.9239</v>
      </c>
      <c r="M30" s="254">
        <f t="shared" si="1"/>
        <v>0.13771504240560783</v>
      </c>
      <c r="N30" s="258"/>
      <c r="O30" s="259">
        <v>939.1716</v>
      </c>
      <c r="P30" s="253">
        <v>791.6422</v>
      </c>
      <c r="Q30" s="254">
        <v>0.8429153948011204</v>
      </c>
      <c r="R30" s="260">
        <v>-938.3286846051989</v>
      </c>
      <c r="S30" s="261">
        <v>-1113.1943850979142</v>
      </c>
      <c r="T30" s="371"/>
      <c r="U30" s="256"/>
      <c r="V30" s="288" t="s">
        <v>36</v>
      </c>
      <c r="W30" s="372"/>
      <c r="X30" s="372"/>
      <c r="Y30" s="372"/>
      <c r="Z30" s="372"/>
      <c r="AA30" s="256"/>
      <c r="AB30" s="256"/>
      <c r="AC30" s="256"/>
      <c r="AD30" s="256"/>
      <c r="AE30" s="256"/>
      <c r="AF30" s="256"/>
      <c r="AG30" s="256"/>
      <c r="AH30" s="256"/>
      <c r="AI30" s="256"/>
      <c r="AJ30" s="256"/>
      <c r="AK30" s="256"/>
      <c r="AL30" s="256"/>
      <c r="AM30" s="256"/>
      <c r="AN30" s="256"/>
      <c r="AO30" s="256"/>
      <c r="AP30" s="373" t="s">
        <v>112</v>
      </c>
      <c r="AQ30" s="374"/>
      <c r="AR30" s="256"/>
      <c r="AS30" s="256"/>
      <c r="AT30" s="256"/>
      <c r="AU30" s="256"/>
    </row>
    <row r="31" spans="1:47" ht="15">
      <c r="A31" s="251">
        <v>109.9689</v>
      </c>
      <c r="B31" s="252">
        <v>154.034</v>
      </c>
      <c r="C31" s="253">
        <v>44.06509999999999</v>
      </c>
      <c r="D31" s="254">
        <v>0.28607385382448025</v>
      </c>
      <c r="E31" s="253"/>
      <c r="F31" s="255"/>
      <c r="G31" s="256" t="s">
        <v>37</v>
      </c>
      <c r="H31" s="257"/>
      <c r="I31" s="256"/>
      <c r="J31" s="251">
        <v>1497.8556</v>
      </c>
      <c r="K31" s="252">
        <v>2073.5494</v>
      </c>
      <c r="L31" s="253">
        <f t="shared" si="0"/>
        <v>575.6937999999998</v>
      </c>
      <c r="M31" s="254">
        <f t="shared" si="1"/>
        <v>0.27763688677974097</v>
      </c>
      <c r="N31" s="258"/>
      <c r="O31" s="259">
        <v>1699.857</v>
      </c>
      <c r="P31" s="253">
        <v>1337.2521</v>
      </c>
      <c r="Q31" s="254">
        <v>0.786685056448866</v>
      </c>
      <c r="R31" s="260">
        <v>-1699.070314943551</v>
      </c>
      <c r="S31" s="261">
        <v>-2159.7846571704767</v>
      </c>
      <c r="T31" s="262"/>
      <c r="U31" s="250"/>
      <c r="V31" s="264"/>
      <c r="W31" s="264"/>
      <c r="X31" s="264"/>
      <c r="Y31" s="264"/>
      <c r="Z31" s="264"/>
      <c r="AA31" s="250"/>
      <c r="AB31" s="250"/>
      <c r="AC31" s="250"/>
      <c r="AD31" s="250"/>
      <c r="AE31" s="250"/>
      <c r="AF31" s="250"/>
      <c r="AG31" s="250"/>
      <c r="AH31" s="250"/>
      <c r="AI31" s="250"/>
      <c r="AJ31" s="250"/>
      <c r="AK31" s="250"/>
      <c r="AL31" s="250"/>
      <c r="AM31" s="250"/>
      <c r="AN31" s="250"/>
      <c r="AO31" s="250"/>
      <c r="AP31" s="564" t="s">
        <v>121</v>
      </c>
      <c r="AQ31" s="555"/>
      <c r="AR31" s="250"/>
      <c r="AS31" s="250"/>
      <c r="AT31" s="250"/>
      <c r="AU31" s="250"/>
    </row>
    <row r="32" spans="1:47" ht="15">
      <c r="A32" s="251">
        <v>10.288</v>
      </c>
      <c r="B32" s="252">
        <v>28.6533</v>
      </c>
      <c r="C32" s="253">
        <v>18.3653</v>
      </c>
      <c r="D32" s="254">
        <v>0.6409488610386936</v>
      </c>
      <c r="E32" s="253"/>
      <c r="F32" s="255"/>
      <c r="G32" s="256" t="s">
        <v>39</v>
      </c>
      <c r="H32" s="257"/>
      <c r="I32" s="256"/>
      <c r="J32" s="251">
        <v>151.8411</v>
      </c>
      <c r="K32" s="252">
        <v>268.5721</v>
      </c>
      <c r="L32" s="253">
        <f t="shared" si="0"/>
        <v>116.73099999999997</v>
      </c>
      <c r="M32" s="254">
        <f t="shared" si="1"/>
        <v>0.4346356155386206</v>
      </c>
      <c r="N32" s="258"/>
      <c r="O32" s="259">
        <v>396.89</v>
      </c>
      <c r="P32" s="253">
        <v>372.85589999999996</v>
      </c>
      <c r="Q32" s="254">
        <v>0.9394439265287611</v>
      </c>
      <c r="R32" s="260">
        <v>-395.9505560734712</v>
      </c>
      <c r="S32" s="261">
        <v>-421.4733257539977</v>
      </c>
      <c r="T32" s="262"/>
      <c r="U32" s="250"/>
      <c r="V32" s="264" t="s">
        <v>40</v>
      </c>
      <c r="W32" s="264"/>
      <c r="X32" s="264"/>
      <c r="Y32" s="264"/>
      <c r="Z32" s="264"/>
      <c r="AA32" s="250"/>
      <c r="AB32" s="250"/>
      <c r="AC32" s="250"/>
      <c r="AD32" s="250"/>
      <c r="AE32" s="250"/>
      <c r="AF32" s="250"/>
      <c r="AG32" s="250"/>
      <c r="AH32" s="250"/>
      <c r="AI32" s="250"/>
      <c r="AJ32" s="250"/>
      <c r="AK32" s="250"/>
      <c r="AL32" s="250"/>
      <c r="AM32" s="250"/>
      <c r="AN32" s="250"/>
      <c r="AO32" s="250"/>
      <c r="AP32" s="375" t="s">
        <v>94</v>
      </c>
      <c r="AQ32" s="354"/>
      <c r="AR32" s="250"/>
      <c r="AS32" s="250"/>
      <c r="AT32" s="250"/>
      <c r="AU32" s="250"/>
    </row>
    <row r="33" spans="1:47" ht="15">
      <c r="A33" s="251">
        <v>49.3514</v>
      </c>
      <c r="B33" s="252">
        <v>47.526</v>
      </c>
      <c r="C33" s="253">
        <v>-1.8253999999999948</v>
      </c>
      <c r="D33" s="254">
        <v>-0.03840845011151779</v>
      </c>
      <c r="E33" s="253"/>
      <c r="F33" s="255"/>
      <c r="G33" s="256" t="s">
        <v>41</v>
      </c>
      <c r="H33" s="257"/>
      <c r="I33" s="256"/>
      <c r="J33" s="251">
        <v>582.1754</v>
      </c>
      <c r="K33" s="252">
        <v>1005.3766</v>
      </c>
      <c r="L33" s="253">
        <f t="shared" si="0"/>
        <v>423.2012000000001</v>
      </c>
      <c r="M33" s="254">
        <f t="shared" si="1"/>
        <v>0.420937984830759</v>
      </c>
      <c r="N33" s="258"/>
      <c r="O33" s="259">
        <v>570.312</v>
      </c>
      <c r="P33" s="253">
        <v>431.1125</v>
      </c>
      <c r="Q33" s="254">
        <v>0.7559239503990798</v>
      </c>
      <c r="R33" s="260">
        <v>-569.556076049601</v>
      </c>
      <c r="S33" s="261">
        <v>-753.4568467488185</v>
      </c>
      <c r="T33" s="262"/>
      <c r="U33" s="250"/>
      <c r="V33" s="263" t="s">
        <v>42</v>
      </c>
      <c r="W33" s="264"/>
      <c r="X33" s="264"/>
      <c r="Y33" s="264"/>
      <c r="Z33" s="264"/>
      <c r="AA33" s="250"/>
      <c r="AB33" s="250"/>
      <c r="AC33" s="250"/>
      <c r="AD33" s="250"/>
      <c r="AE33" s="250"/>
      <c r="AF33" s="250"/>
      <c r="AG33" s="250"/>
      <c r="AH33" s="250"/>
      <c r="AI33" s="250"/>
      <c r="AJ33" s="250"/>
      <c r="AK33" s="250"/>
      <c r="AL33" s="250"/>
      <c r="AM33" s="250"/>
      <c r="AN33" s="250"/>
      <c r="AO33" s="250"/>
      <c r="AP33" s="373" t="s">
        <v>113</v>
      </c>
      <c r="AQ33" s="354"/>
      <c r="AR33" s="250"/>
      <c r="AS33" s="250"/>
      <c r="AT33" s="250"/>
      <c r="AU33" s="250"/>
    </row>
    <row r="34" spans="1:47" ht="15">
      <c r="A34" s="251">
        <v>693.9671</v>
      </c>
      <c r="B34" s="252">
        <v>532.9268</v>
      </c>
      <c r="C34" s="253">
        <v>-161.0403</v>
      </c>
      <c r="D34" s="254">
        <v>-0.3021808998909419</v>
      </c>
      <c r="E34" s="253"/>
      <c r="F34" s="255"/>
      <c r="G34" s="256" t="s">
        <v>43</v>
      </c>
      <c r="H34" s="257"/>
      <c r="I34" s="256"/>
      <c r="J34" s="251">
        <v>7486.9989</v>
      </c>
      <c r="K34" s="252">
        <v>6824.98</v>
      </c>
      <c r="L34" s="253">
        <f t="shared" si="0"/>
        <v>-662.0189</v>
      </c>
      <c r="M34" s="254">
        <f t="shared" si="1"/>
        <v>-0.09699939047440433</v>
      </c>
      <c r="N34" s="258"/>
      <c r="O34" s="259">
        <v>6324.2731</v>
      </c>
      <c r="P34" s="253">
        <v>4592.959000000001</v>
      </c>
      <c r="Q34" s="254">
        <v>0.7262429890954584</v>
      </c>
      <c r="R34" s="260">
        <v>-6323.546857010905</v>
      </c>
      <c r="S34" s="261">
        <v>-8707.205373351604</v>
      </c>
      <c r="T34" s="262"/>
      <c r="U34" s="250"/>
      <c r="V34" s="263" t="s">
        <v>44</v>
      </c>
      <c r="W34" s="264"/>
      <c r="X34" s="264"/>
      <c r="Y34" s="264"/>
      <c r="Z34" s="264"/>
      <c r="AA34" s="250"/>
      <c r="AB34" s="250"/>
      <c r="AC34" s="250"/>
      <c r="AD34" s="250"/>
      <c r="AE34" s="250"/>
      <c r="AF34" s="250"/>
      <c r="AG34" s="250"/>
      <c r="AH34" s="250"/>
      <c r="AI34" s="250"/>
      <c r="AJ34" s="250"/>
      <c r="AK34" s="250"/>
      <c r="AL34" s="250"/>
      <c r="AM34" s="250"/>
      <c r="AN34" s="250"/>
      <c r="AO34" s="250"/>
      <c r="AP34" s="564" t="s">
        <v>114</v>
      </c>
      <c r="AQ34" s="555"/>
      <c r="AR34" s="250"/>
      <c r="AS34" s="250"/>
      <c r="AT34" s="250"/>
      <c r="AU34" s="250"/>
    </row>
    <row r="35" spans="1:47" ht="153">
      <c r="A35" s="251">
        <v>25.6685</v>
      </c>
      <c r="B35" s="252">
        <v>77.5179</v>
      </c>
      <c r="C35" s="253">
        <v>51.849399999999996</v>
      </c>
      <c r="D35" s="254">
        <v>0.6688700287288484</v>
      </c>
      <c r="E35" s="253"/>
      <c r="F35" s="255"/>
      <c r="G35" s="256" t="s">
        <v>45</v>
      </c>
      <c r="H35" s="257"/>
      <c r="I35" s="256"/>
      <c r="J35" s="251">
        <v>1616.1825</v>
      </c>
      <c r="K35" s="252">
        <v>1720.9902</v>
      </c>
      <c r="L35" s="253">
        <f t="shared" si="0"/>
        <v>104.80770000000007</v>
      </c>
      <c r="M35" s="254">
        <f t="shared" si="1"/>
        <v>0.06089964951572651</v>
      </c>
      <c r="N35" s="258"/>
      <c r="O35" s="259">
        <v>2118.9715</v>
      </c>
      <c r="P35" s="253">
        <v>1328.81</v>
      </c>
      <c r="Q35" s="254">
        <v>0.6271014027324104</v>
      </c>
      <c r="R35" s="260">
        <v>-2118.3443985972676</v>
      </c>
      <c r="S35" s="261">
        <v>-3377.9933984634754</v>
      </c>
      <c r="T35" s="262"/>
      <c r="U35" s="250"/>
      <c r="V35" s="264" t="s">
        <v>46</v>
      </c>
      <c r="W35" s="264"/>
      <c r="X35" s="264"/>
      <c r="Y35" s="264"/>
      <c r="Z35" s="264"/>
      <c r="AA35" s="250"/>
      <c r="AB35" s="250"/>
      <c r="AC35" s="250"/>
      <c r="AD35" s="250"/>
      <c r="AE35" s="250"/>
      <c r="AF35" s="250"/>
      <c r="AG35" s="250"/>
      <c r="AH35" s="250"/>
      <c r="AI35" s="250"/>
      <c r="AJ35" s="250"/>
      <c r="AK35" s="250"/>
      <c r="AL35" s="250"/>
      <c r="AM35" s="250"/>
      <c r="AN35" s="250"/>
      <c r="AO35" s="250"/>
      <c r="AP35" s="286" t="s">
        <v>115</v>
      </c>
      <c r="AQ35" s="354"/>
      <c r="AR35" s="250"/>
      <c r="AS35" s="250"/>
      <c r="AT35" s="250"/>
      <c r="AU35" s="250"/>
    </row>
    <row r="36" spans="1:47" ht="15">
      <c r="A36" s="251">
        <v>50.5286</v>
      </c>
      <c r="B36" s="252">
        <v>123.111</v>
      </c>
      <c r="C36" s="253">
        <v>72.5824</v>
      </c>
      <c r="D36" s="254">
        <v>0.5895687631487032</v>
      </c>
      <c r="E36" s="253"/>
      <c r="F36" s="255"/>
      <c r="G36" s="256" t="s">
        <v>47</v>
      </c>
      <c r="H36" s="257"/>
      <c r="I36" s="256"/>
      <c r="J36" s="251">
        <v>1464.4597</v>
      </c>
      <c r="K36" s="252">
        <v>925.9188</v>
      </c>
      <c r="L36" s="253">
        <v>71.83190000000002</v>
      </c>
      <c r="M36" s="254">
        <v>0.3050638926957754</v>
      </c>
      <c r="N36" s="258"/>
      <c r="O36" s="259">
        <v>1007.0434</v>
      </c>
      <c r="P36" s="253">
        <v>843.4102</v>
      </c>
      <c r="Q36" s="254">
        <v>0.8375112730990542</v>
      </c>
      <c r="R36" s="260">
        <v>-1006.205888726901</v>
      </c>
      <c r="S36" s="261">
        <v>-1201.4236954729265</v>
      </c>
      <c r="T36" s="262"/>
      <c r="U36" s="250"/>
      <c r="V36" s="264"/>
      <c r="W36" s="264"/>
      <c r="X36" s="264"/>
      <c r="Y36" s="264"/>
      <c r="Z36" s="264"/>
      <c r="AA36" s="250"/>
      <c r="AB36" s="250"/>
      <c r="AC36" s="250"/>
      <c r="AD36" s="250"/>
      <c r="AE36" s="250"/>
      <c r="AF36" s="250"/>
      <c r="AG36" s="250"/>
      <c r="AH36" s="250"/>
      <c r="AI36" s="250"/>
      <c r="AJ36" s="250"/>
      <c r="AK36" s="250"/>
      <c r="AL36" s="250"/>
      <c r="AM36" s="250"/>
      <c r="AN36" s="250"/>
      <c r="AO36" s="250"/>
      <c r="AP36" s="354"/>
      <c r="AQ36" s="354"/>
      <c r="AR36" s="250"/>
      <c r="AS36" s="250"/>
      <c r="AT36" s="250"/>
      <c r="AU36" s="250"/>
    </row>
    <row r="37" spans="1:47" ht="15">
      <c r="A37" s="251">
        <v>0</v>
      </c>
      <c r="B37" s="252">
        <v>0</v>
      </c>
      <c r="C37" s="253">
        <v>0</v>
      </c>
      <c r="D37" s="254" t="e">
        <v>#DIV/0!</v>
      </c>
      <c r="E37" s="253"/>
      <c r="F37" s="255"/>
      <c r="G37" s="256" t="s">
        <v>48</v>
      </c>
      <c r="H37" s="257"/>
      <c r="I37" s="256"/>
      <c r="J37" s="251">
        <v>75.8611</v>
      </c>
      <c r="K37" s="252">
        <v>195.5519</v>
      </c>
      <c r="L37" s="253">
        <v>0</v>
      </c>
      <c r="M37" s="254" t="e">
        <v>#DIV/0!</v>
      </c>
      <c r="N37" s="258"/>
      <c r="O37" s="259">
        <v>170</v>
      </c>
      <c r="P37" s="253">
        <v>170</v>
      </c>
      <c r="Q37" s="254">
        <v>1</v>
      </c>
      <c r="R37" s="260">
        <v>-169</v>
      </c>
      <c r="S37" s="261">
        <v>-169</v>
      </c>
      <c r="T37" s="262"/>
      <c r="U37" s="250"/>
      <c r="V37" s="264"/>
      <c r="W37" s="264"/>
      <c r="X37" s="264"/>
      <c r="Y37" s="264"/>
      <c r="Z37" s="264"/>
      <c r="AA37" s="250"/>
      <c r="AB37" s="250"/>
      <c r="AC37" s="250"/>
      <c r="AD37" s="250"/>
      <c r="AE37" s="250"/>
      <c r="AF37" s="250"/>
      <c r="AG37" s="250"/>
      <c r="AH37" s="250"/>
      <c r="AI37" s="250"/>
      <c r="AJ37" s="250"/>
      <c r="AK37" s="250"/>
      <c r="AL37" s="250"/>
      <c r="AM37" s="250"/>
      <c r="AN37" s="250"/>
      <c r="AO37" s="250"/>
      <c r="AP37" s="354"/>
      <c r="AQ37" s="354"/>
      <c r="AR37" s="250"/>
      <c r="AS37" s="250"/>
      <c r="AT37" s="250"/>
      <c r="AU37" s="250"/>
    </row>
    <row r="38" spans="1:47" ht="15">
      <c r="A38" s="335">
        <v>50.5286</v>
      </c>
      <c r="B38" s="336">
        <v>121.111</v>
      </c>
      <c r="C38" s="337">
        <v>70.5824</v>
      </c>
      <c r="D38" s="338">
        <v>0.5827909933862325</v>
      </c>
      <c r="E38" s="253"/>
      <c r="F38" s="255"/>
      <c r="G38" s="339" t="s">
        <v>47</v>
      </c>
      <c r="H38" s="257"/>
      <c r="I38" s="256"/>
      <c r="J38" s="335">
        <v>1540.3208000000002</v>
      </c>
      <c r="K38" s="341">
        <v>1121.4707</v>
      </c>
      <c r="L38" s="337">
        <f>K38-J38</f>
        <v>-418.8501000000001</v>
      </c>
      <c r="M38" s="338">
        <f>L38/K38</f>
        <v>-0.3734828738726746</v>
      </c>
      <c r="N38" s="258"/>
      <c r="O38" s="340">
        <v>1177.0434</v>
      </c>
      <c r="P38" s="337">
        <v>1013.4102</v>
      </c>
      <c r="Q38" s="338">
        <v>0.8609794677069682</v>
      </c>
      <c r="R38" s="341">
        <v>-1176.182420532293</v>
      </c>
      <c r="S38" s="342">
        <v>-1366.098106456359</v>
      </c>
      <c r="T38" s="262"/>
      <c r="U38" s="250"/>
      <c r="V38" s="376" t="s">
        <v>49</v>
      </c>
      <c r="W38" s="264"/>
      <c r="X38" s="264"/>
      <c r="Y38" s="264"/>
      <c r="Z38" s="264"/>
      <c r="AA38" s="250"/>
      <c r="AB38" s="250"/>
      <c r="AC38" s="250"/>
      <c r="AD38" s="250"/>
      <c r="AE38" s="250"/>
      <c r="AF38" s="250"/>
      <c r="AG38" s="250"/>
      <c r="AH38" s="250"/>
      <c r="AI38" s="250"/>
      <c r="AJ38" s="250"/>
      <c r="AK38" s="250"/>
      <c r="AL38" s="250"/>
      <c r="AM38" s="250"/>
      <c r="AN38" s="250"/>
      <c r="AO38" s="250"/>
      <c r="AP38" s="354"/>
      <c r="AQ38" s="354"/>
      <c r="AR38" s="250"/>
      <c r="AS38" s="250"/>
      <c r="AT38" s="250"/>
      <c r="AU38" s="250"/>
    </row>
    <row r="39" spans="1:47" ht="15">
      <c r="A39" s="251">
        <v>1010.1623</v>
      </c>
      <c r="B39" s="252">
        <v>1071.0876</v>
      </c>
      <c r="C39" s="253">
        <v>60.925300000000014</v>
      </c>
      <c r="D39" s="254">
        <v>0.05688171537043283</v>
      </c>
      <c r="E39" s="261"/>
      <c r="F39" s="255"/>
      <c r="G39" s="256" t="s">
        <v>50</v>
      </c>
      <c r="H39" s="257"/>
      <c r="I39" s="256"/>
      <c r="J39" s="251">
        <v>14041.263999999997</v>
      </c>
      <c r="K39" s="252">
        <v>14309.5626</v>
      </c>
      <c r="L39" s="253">
        <f>K39-J39</f>
        <v>268.2986000000019</v>
      </c>
      <c r="M39" s="254">
        <f>L39/K39</f>
        <v>0.01874960175232763</v>
      </c>
      <c r="N39" s="258"/>
      <c r="O39" s="259">
        <v>13474.8686</v>
      </c>
      <c r="P39" s="260">
        <v>10070.0403</v>
      </c>
      <c r="Q39" s="254">
        <v>0.7473201111586351</v>
      </c>
      <c r="R39" s="260">
        <v>-13468.515946024489</v>
      </c>
      <c r="S39" s="261">
        <v>-18022.418699723043</v>
      </c>
      <c r="T39" s="262"/>
      <c r="U39" s="250"/>
      <c r="V39" s="264"/>
      <c r="W39" s="264"/>
      <c r="X39" s="264"/>
      <c r="Y39" s="264"/>
      <c r="Z39" s="264"/>
      <c r="AA39" s="250"/>
      <c r="AB39" s="250"/>
      <c r="AC39" s="250"/>
      <c r="AD39" s="250"/>
      <c r="AE39" s="250"/>
      <c r="AF39" s="250"/>
      <c r="AG39" s="250"/>
      <c r="AH39" s="250"/>
      <c r="AI39" s="250"/>
      <c r="AJ39" s="250"/>
      <c r="AK39" s="250"/>
      <c r="AL39" s="250"/>
      <c r="AM39" s="250"/>
      <c r="AN39" s="250"/>
      <c r="AO39" s="250"/>
      <c r="AP39" s="354"/>
      <c r="AQ39" s="354"/>
      <c r="AR39" s="250"/>
      <c r="AS39" s="250"/>
      <c r="AT39" s="250"/>
      <c r="AU39" s="250"/>
    </row>
    <row r="40" spans="1:47" ht="15">
      <c r="A40" s="335"/>
      <c r="B40" s="336"/>
      <c r="C40" s="337"/>
      <c r="D40" s="377"/>
      <c r="E40" s="253"/>
      <c r="F40" s="255"/>
      <c r="G40" s="339"/>
      <c r="H40" s="257"/>
      <c r="I40" s="256"/>
      <c r="J40" s="335"/>
      <c r="K40" s="336"/>
      <c r="L40" s="337"/>
      <c r="M40" s="377"/>
      <c r="N40" s="344"/>
      <c r="O40" s="340"/>
      <c r="P40" s="337"/>
      <c r="Q40" s="377"/>
      <c r="R40" s="341"/>
      <c r="S40" s="341"/>
      <c r="T40" s="331"/>
      <c r="U40" s="320"/>
      <c r="V40" s="320"/>
      <c r="W40" s="320"/>
      <c r="X40" s="320"/>
      <c r="Y40" s="320"/>
      <c r="Z40" s="320"/>
      <c r="AA40" s="320"/>
      <c r="AB40" s="320"/>
      <c r="AC40" s="320"/>
      <c r="AD40" s="320"/>
      <c r="AE40" s="320"/>
      <c r="AF40" s="320"/>
      <c r="AG40" s="320"/>
      <c r="AH40" s="320"/>
      <c r="AI40" s="320"/>
      <c r="AJ40" s="320"/>
      <c r="AK40" s="320"/>
      <c r="AL40" s="320"/>
      <c r="AM40" s="320"/>
      <c r="AN40" s="320"/>
      <c r="AO40" s="320"/>
      <c r="AP40" s="378"/>
      <c r="AQ40" s="378"/>
      <c r="AR40" s="320"/>
      <c r="AS40" s="320"/>
      <c r="AT40" s="320"/>
      <c r="AU40" s="320"/>
    </row>
    <row r="41" spans="1:47" ht="15">
      <c r="A41" s="345">
        <v>2749.4564</v>
      </c>
      <c r="B41" s="346">
        <v>2904.0639</v>
      </c>
      <c r="C41" s="347">
        <v>154.6075</v>
      </c>
      <c r="D41" s="348">
        <v>0.05323832578201877</v>
      </c>
      <c r="E41" s="347"/>
      <c r="F41" s="349"/>
      <c r="G41" s="323" t="s">
        <v>51</v>
      </c>
      <c r="H41" s="329"/>
      <c r="I41" s="323"/>
      <c r="J41" s="345">
        <v>35695.4329</v>
      </c>
      <c r="K41" s="346">
        <v>36186.4619</v>
      </c>
      <c r="L41" s="352">
        <f>K41-J41</f>
        <v>491.02900000000227</v>
      </c>
      <c r="M41" s="348">
        <f>L41/K41</f>
        <v>0.013569411714163806</v>
      </c>
      <c r="N41" s="350"/>
      <c r="O41" s="351">
        <v>35795.1734</v>
      </c>
      <c r="P41" s="352">
        <v>27094.229600000002</v>
      </c>
      <c r="Q41" s="348">
        <v>0.7569241053040967</v>
      </c>
      <c r="R41" s="352">
        <v>-35788.058023944635</v>
      </c>
      <c r="S41" s="353">
        <v>-47280.90672917157</v>
      </c>
      <c r="T41" s="331"/>
      <c r="U41" s="320"/>
      <c r="V41" s="320"/>
      <c r="W41" s="320"/>
      <c r="X41" s="320"/>
      <c r="Y41" s="320"/>
      <c r="Z41" s="320"/>
      <c r="AA41" s="320"/>
      <c r="AB41" s="320"/>
      <c r="AC41" s="320"/>
      <c r="AD41" s="320"/>
      <c r="AE41" s="320"/>
      <c r="AF41" s="320"/>
      <c r="AG41" s="320"/>
      <c r="AH41" s="320"/>
      <c r="AI41" s="320"/>
      <c r="AJ41" s="320"/>
      <c r="AK41" s="320"/>
      <c r="AL41" s="320"/>
      <c r="AM41" s="320"/>
      <c r="AN41" s="320"/>
      <c r="AO41" s="320"/>
      <c r="AP41" s="378"/>
      <c r="AQ41" s="378"/>
      <c r="AR41" s="320"/>
      <c r="AS41" s="320"/>
      <c r="AT41" s="320"/>
      <c r="AU41" s="320"/>
    </row>
    <row r="42" spans="1:47" ht="15">
      <c r="A42" s="251"/>
      <c r="B42" s="252"/>
      <c r="C42" s="253"/>
      <c r="D42" s="343"/>
      <c r="E42" s="253"/>
      <c r="F42" s="255"/>
      <c r="G42" s="256"/>
      <c r="H42" s="257"/>
      <c r="I42" s="256"/>
      <c r="J42" s="251"/>
      <c r="K42" s="252"/>
      <c r="L42" s="253"/>
      <c r="M42" s="343"/>
      <c r="N42" s="344"/>
      <c r="O42" s="259"/>
      <c r="P42" s="253"/>
      <c r="Q42" s="343"/>
      <c r="R42" s="260"/>
      <c r="S42" s="260"/>
      <c r="T42" s="262"/>
      <c r="U42" s="250"/>
      <c r="V42" s="250"/>
      <c r="W42" s="250"/>
      <c r="X42" s="250"/>
      <c r="Y42" s="250"/>
      <c r="Z42" s="250"/>
      <c r="AA42" s="250"/>
      <c r="AB42" s="250"/>
      <c r="AC42" s="250"/>
      <c r="AD42" s="250"/>
      <c r="AE42" s="250"/>
      <c r="AF42" s="250"/>
      <c r="AG42" s="250"/>
      <c r="AH42" s="250"/>
      <c r="AI42" s="250"/>
      <c r="AJ42" s="250"/>
      <c r="AK42" s="250"/>
      <c r="AL42" s="250"/>
      <c r="AM42" s="250"/>
      <c r="AN42" s="250"/>
      <c r="AO42" s="250"/>
      <c r="AP42" s="354"/>
      <c r="AQ42" s="354"/>
      <c r="AR42" s="250"/>
      <c r="AS42" s="250"/>
      <c r="AT42" s="250"/>
      <c r="AU42" s="250"/>
    </row>
    <row r="43" spans="1:47" ht="15">
      <c r="A43" s="251">
        <v>0</v>
      </c>
      <c r="B43" s="252">
        <v>0</v>
      </c>
      <c r="C43" s="253">
        <v>0</v>
      </c>
      <c r="D43" s="343"/>
      <c r="E43" s="253"/>
      <c r="F43" s="255"/>
      <c r="G43" s="256" t="s">
        <v>21</v>
      </c>
      <c r="H43" s="257"/>
      <c r="I43" s="256"/>
      <c r="J43" s="251">
        <v>0</v>
      </c>
      <c r="K43" s="252">
        <v>0</v>
      </c>
      <c r="L43" s="253">
        <v>0</v>
      </c>
      <c r="M43" s="343"/>
      <c r="N43" s="344"/>
      <c r="O43" s="259">
        <v>0</v>
      </c>
      <c r="P43" s="253">
        <v>0</v>
      </c>
      <c r="Q43" s="343"/>
      <c r="R43" s="260"/>
      <c r="S43" s="260"/>
      <c r="T43" s="262"/>
      <c r="U43" s="250"/>
      <c r="V43" s="250"/>
      <c r="W43" s="250"/>
      <c r="X43" s="250"/>
      <c r="Y43" s="250"/>
      <c r="Z43" s="250"/>
      <c r="AA43" s="250"/>
      <c r="AB43" s="250"/>
      <c r="AC43" s="250"/>
      <c r="AD43" s="250"/>
      <c r="AE43" s="250"/>
      <c r="AF43" s="250"/>
      <c r="AG43" s="250"/>
      <c r="AH43" s="250"/>
      <c r="AI43" s="250"/>
      <c r="AJ43" s="250"/>
      <c r="AK43" s="250"/>
      <c r="AL43" s="250"/>
      <c r="AM43" s="250"/>
      <c r="AN43" s="250"/>
      <c r="AO43" s="250"/>
      <c r="AP43" s="354"/>
      <c r="AQ43" s="354"/>
      <c r="AR43" s="250"/>
      <c r="AS43" s="250"/>
      <c r="AT43" s="250"/>
      <c r="AU43" s="250"/>
    </row>
    <row r="44" spans="1:47" ht="15">
      <c r="A44" s="251">
        <v>100.5014</v>
      </c>
      <c r="B44" s="252">
        <v>93.5646</v>
      </c>
      <c r="C44" s="253">
        <v>-6.936800000000005</v>
      </c>
      <c r="D44" s="343"/>
      <c r="E44" s="253"/>
      <c r="F44" s="255"/>
      <c r="G44" s="256" t="s">
        <v>21</v>
      </c>
      <c r="H44" s="257"/>
      <c r="I44" s="256"/>
      <c r="J44" s="251">
        <v>854.4949</v>
      </c>
      <c r="K44" s="252">
        <v>890.2948</v>
      </c>
      <c r="L44" s="253">
        <v>2.6557999999999993</v>
      </c>
      <c r="M44" s="343"/>
      <c r="N44" s="344"/>
      <c r="O44" s="259">
        <v>923.0078</v>
      </c>
      <c r="P44" s="253">
        <v>923.0078</v>
      </c>
      <c r="Q44" s="343"/>
      <c r="R44" s="260"/>
      <c r="S44" s="260"/>
      <c r="T44" s="262"/>
      <c r="U44" s="250"/>
      <c r="V44" s="250"/>
      <c r="W44" s="250"/>
      <c r="X44" s="250"/>
      <c r="Y44" s="250"/>
      <c r="Z44" s="250"/>
      <c r="AA44" s="250"/>
      <c r="AB44" s="250"/>
      <c r="AC44" s="250"/>
      <c r="AD44" s="250"/>
      <c r="AE44" s="250"/>
      <c r="AF44" s="250"/>
      <c r="AG44" s="250"/>
      <c r="AH44" s="250"/>
      <c r="AI44" s="250"/>
      <c r="AJ44" s="250"/>
      <c r="AK44" s="250"/>
      <c r="AL44" s="250"/>
      <c r="AM44" s="250"/>
      <c r="AN44" s="250"/>
      <c r="AO44" s="250"/>
      <c r="AP44" s="354"/>
      <c r="AQ44" s="354"/>
      <c r="AR44" s="250"/>
      <c r="AS44" s="250"/>
      <c r="AT44" s="250"/>
      <c r="AU44" s="250"/>
    </row>
    <row r="45" spans="1:47" ht="15">
      <c r="A45" s="251">
        <v>1.0674</v>
      </c>
      <c r="B45" s="252">
        <v>0.94</v>
      </c>
      <c r="C45" s="253">
        <v>-0.12739999999999996</v>
      </c>
      <c r="D45" s="343"/>
      <c r="E45" s="253"/>
      <c r="F45" s="255"/>
      <c r="G45" s="256" t="s">
        <v>21</v>
      </c>
      <c r="H45" s="257"/>
      <c r="I45" s="256"/>
      <c r="J45" s="251">
        <v>28.9892</v>
      </c>
      <c r="K45" s="252">
        <v>21.8604</v>
      </c>
      <c r="L45" s="253">
        <v>2.2170000000000005</v>
      </c>
      <c r="M45" s="343"/>
      <c r="N45" s="344"/>
      <c r="O45" s="259">
        <v>30.622</v>
      </c>
      <c r="P45" s="253">
        <v>30.622</v>
      </c>
      <c r="Q45" s="343"/>
      <c r="R45" s="260"/>
      <c r="S45" s="260"/>
      <c r="T45" s="262"/>
      <c r="U45" s="250"/>
      <c r="V45" s="250"/>
      <c r="W45" s="250"/>
      <c r="X45" s="250"/>
      <c r="Y45" s="250"/>
      <c r="Z45" s="250"/>
      <c r="AA45" s="250"/>
      <c r="AB45" s="250"/>
      <c r="AC45" s="250"/>
      <c r="AD45" s="250"/>
      <c r="AE45" s="250"/>
      <c r="AF45" s="250"/>
      <c r="AG45" s="250"/>
      <c r="AH45" s="250"/>
      <c r="AI45" s="250"/>
      <c r="AJ45" s="250"/>
      <c r="AK45" s="250"/>
      <c r="AL45" s="250"/>
      <c r="AM45" s="250"/>
      <c r="AN45" s="250"/>
      <c r="AO45" s="250"/>
      <c r="AP45" s="354"/>
      <c r="AQ45" s="354"/>
      <c r="AR45" s="250"/>
      <c r="AS45" s="250"/>
      <c r="AT45" s="250"/>
      <c r="AU45" s="250"/>
    </row>
    <row r="46" spans="1:47" ht="15">
      <c r="A46" s="251">
        <v>2.0384</v>
      </c>
      <c r="B46" s="252">
        <v>2.94</v>
      </c>
      <c r="C46" s="253">
        <v>0.9015999999999997</v>
      </c>
      <c r="D46" s="343"/>
      <c r="E46" s="253"/>
      <c r="F46" s="255"/>
      <c r="G46" s="256" t="s">
        <v>21</v>
      </c>
      <c r="H46" s="257"/>
      <c r="I46" s="256"/>
      <c r="J46" s="251">
        <v>5.7077</v>
      </c>
      <c r="K46" s="252">
        <v>135.0982</v>
      </c>
      <c r="L46" s="253">
        <v>1.0587999999999997</v>
      </c>
      <c r="M46" s="343"/>
      <c r="N46" s="344"/>
      <c r="O46" s="259">
        <v>17.64</v>
      </c>
      <c r="P46" s="253">
        <v>17.64</v>
      </c>
      <c r="Q46" s="343"/>
      <c r="R46" s="260"/>
      <c r="S46" s="260"/>
      <c r="T46" s="262"/>
      <c r="U46" s="250"/>
      <c r="V46" s="250"/>
      <c r="W46" s="250"/>
      <c r="X46" s="250"/>
      <c r="Y46" s="250"/>
      <c r="Z46" s="250"/>
      <c r="AA46" s="250"/>
      <c r="AB46" s="250"/>
      <c r="AC46" s="250"/>
      <c r="AD46" s="250"/>
      <c r="AE46" s="250"/>
      <c r="AF46" s="250"/>
      <c r="AG46" s="250"/>
      <c r="AH46" s="250"/>
      <c r="AI46" s="250"/>
      <c r="AJ46" s="250"/>
      <c r="AK46" s="250"/>
      <c r="AL46" s="250"/>
      <c r="AM46" s="250"/>
      <c r="AN46" s="250"/>
      <c r="AO46" s="250"/>
      <c r="AP46" s="354"/>
      <c r="AQ46" s="354"/>
      <c r="AR46" s="250"/>
      <c r="AS46" s="250"/>
      <c r="AT46" s="250"/>
      <c r="AU46" s="250"/>
    </row>
    <row r="47" spans="1:47" ht="15">
      <c r="A47" s="251">
        <v>0</v>
      </c>
      <c r="B47" s="252">
        <v>0</v>
      </c>
      <c r="C47" s="253">
        <v>0</v>
      </c>
      <c r="D47" s="343"/>
      <c r="E47" s="253"/>
      <c r="F47" s="255"/>
      <c r="G47" s="256" t="s">
        <v>21</v>
      </c>
      <c r="H47" s="257"/>
      <c r="I47" s="256"/>
      <c r="J47" s="251">
        <v>0</v>
      </c>
      <c r="K47" s="252">
        <v>577.941</v>
      </c>
      <c r="L47" s="253">
        <v>0</v>
      </c>
      <c r="M47" s="343"/>
      <c r="N47" s="344"/>
      <c r="O47" s="259">
        <v>0</v>
      </c>
      <c r="P47" s="253">
        <v>0</v>
      </c>
      <c r="Q47" s="343"/>
      <c r="R47" s="260"/>
      <c r="S47" s="260"/>
      <c r="T47" s="262"/>
      <c r="U47" s="250"/>
      <c r="V47" s="250"/>
      <c r="W47" s="250"/>
      <c r="X47" s="250"/>
      <c r="Y47" s="250"/>
      <c r="Z47" s="250"/>
      <c r="AA47" s="250"/>
      <c r="AB47" s="250"/>
      <c r="AC47" s="250"/>
      <c r="AD47" s="250"/>
      <c r="AE47" s="250"/>
      <c r="AF47" s="250"/>
      <c r="AG47" s="250"/>
      <c r="AH47" s="250"/>
      <c r="AI47" s="250"/>
      <c r="AJ47" s="250"/>
      <c r="AK47" s="250"/>
      <c r="AL47" s="250"/>
      <c r="AM47" s="250"/>
      <c r="AN47" s="250"/>
      <c r="AO47" s="250"/>
      <c r="AP47" s="354"/>
      <c r="AQ47" s="354"/>
      <c r="AR47" s="250"/>
      <c r="AS47" s="250"/>
      <c r="AT47" s="250"/>
      <c r="AU47" s="250"/>
    </row>
    <row r="48" spans="1:47" ht="15">
      <c r="A48" s="251">
        <v>0</v>
      </c>
      <c r="B48" s="252">
        <v>0</v>
      </c>
      <c r="C48" s="253">
        <v>0</v>
      </c>
      <c r="D48" s="343"/>
      <c r="E48" s="253"/>
      <c r="F48" s="255"/>
      <c r="G48" s="256" t="s">
        <v>21</v>
      </c>
      <c r="H48" s="257"/>
      <c r="I48" s="256"/>
      <c r="J48" s="251">
        <v>0</v>
      </c>
      <c r="K48" s="252">
        <v>0</v>
      </c>
      <c r="L48" s="253">
        <v>0</v>
      </c>
      <c r="M48" s="343"/>
      <c r="N48" s="344"/>
      <c r="O48" s="259">
        <v>0</v>
      </c>
      <c r="P48" s="253">
        <v>0</v>
      </c>
      <c r="Q48" s="343"/>
      <c r="R48" s="260"/>
      <c r="S48" s="260"/>
      <c r="T48" s="262"/>
      <c r="U48" s="250"/>
      <c r="V48" s="250"/>
      <c r="W48" s="250"/>
      <c r="X48" s="250"/>
      <c r="Y48" s="250"/>
      <c r="Z48" s="250"/>
      <c r="AA48" s="250"/>
      <c r="AB48" s="250"/>
      <c r="AC48" s="250"/>
      <c r="AD48" s="250"/>
      <c r="AE48" s="250"/>
      <c r="AF48" s="250"/>
      <c r="AG48" s="250"/>
      <c r="AH48" s="250"/>
      <c r="AI48" s="250"/>
      <c r="AJ48" s="250"/>
      <c r="AK48" s="250"/>
      <c r="AL48" s="250"/>
      <c r="AM48" s="250"/>
      <c r="AN48" s="250"/>
      <c r="AO48" s="250"/>
      <c r="AP48" s="354"/>
      <c r="AQ48" s="354"/>
      <c r="AR48" s="250"/>
      <c r="AS48" s="250"/>
      <c r="AT48" s="250"/>
      <c r="AU48" s="250"/>
    </row>
    <row r="49" spans="1:47" ht="15">
      <c r="A49" s="251">
        <v>0</v>
      </c>
      <c r="B49" s="252">
        <v>0</v>
      </c>
      <c r="C49" s="253">
        <v>0</v>
      </c>
      <c r="D49" s="343"/>
      <c r="E49" s="253"/>
      <c r="F49" s="255"/>
      <c r="G49" s="256" t="s">
        <v>21</v>
      </c>
      <c r="H49" s="257"/>
      <c r="I49" s="256"/>
      <c r="J49" s="251">
        <v>17.5857</v>
      </c>
      <c r="K49" s="252">
        <v>57.2758</v>
      </c>
      <c r="L49" s="253">
        <v>-0.7022</v>
      </c>
      <c r="M49" s="343"/>
      <c r="N49" s="344"/>
      <c r="O49" s="259">
        <v>20</v>
      </c>
      <c r="P49" s="253">
        <v>20</v>
      </c>
      <c r="Q49" s="343"/>
      <c r="R49" s="260"/>
      <c r="S49" s="260"/>
      <c r="T49" s="262"/>
      <c r="U49" s="250"/>
      <c r="V49" s="250"/>
      <c r="W49" s="250"/>
      <c r="X49" s="250"/>
      <c r="Y49" s="250"/>
      <c r="Z49" s="250"/>
      <c r="AA49" s="250"/>
      <c r="AB49" s="250"/>
      <c r="AC49" s="250"/>
      <c r="AD49" s="250"/>
      <c r="AE49" s="250"/>
      <c r="AF49" s="250"/>
      <c r="AG49" s="250"/>
      <c r="AH49" s="250"/>
      <c r="AI49" s="250"/>
      <c r="AJ49" s="250"/>
      <c r="AK49" s="250"/>
      <c r="AL49" s="250"/>
      <c r="AM49" s="250"/>
      <c r="AN49" s="250"/>
      <c r="AO49" s="250"/>
      <c r="AP49" s="354"/>
      <c r="AQ49" s="354"/>
      <c r="AR49" s="250"/>
      <c r="AS49" s="250"/>
      <c r="AT49" s="250"/>
      <c r="AU49" s="250"/>
    </row>
    <row r="50" spans="1:47" ht="15">
      <c r="A50" s="251">
        <v>0</v>
      </c>
      <c r="B50" s="252">
        <v>0</v>
      </c>
      <c r="C50" s="253">
        <v>0</v>
      </c>
      <c r="D50" s="343"/>
      <c r="E50" s="253"/>
      <c r="F50" s="255"/>
      <c r="G50" s="256" t="s">
        <v>21</v>
      </c>
      <c r="H50" s="257"/>
      <c r="I50" s="256"/>
      <c r="J50" s="251">
        <v>0.0272</v>
      </c>
      <c r="K50" s="252">
        <v>0</v>
      </c>
      <c r="L50" s="253">
        <v>0</v>
      </c>
      <c r="M50" s="343"/>
      <c r="N50" s="344"/>
      <c r="O50" s="259">
        <v>0</v>
      </c>
      <c r="P50" s="253">
        <v>0</v>
      </c>
      <c r="Q50" s="343"/>
      <c r="R50" s="260"/>
      <c r="S50" s="260"/>
      <c r="T50" s="262"/>
      <c r="U50" s="250"/>
      <c r="V50" s="250"/>
      <c r="W50" s="250"/>
      <c r="X50" s="250"/>
      <c r="Y50" s="250"/>
      <c r="Z50" s="250"/>
      <c r="AA50" s="250"/>
      <c r="AB50" s="250"/>
      <c r="AC50" s="250"/>
      <c r="AD50" s="250"/>
      <c r="AE50" s="250"/>
      <c r="AF50" s="250"/>
      <c r="AG50" s="250"/>
      <c r="AH50" s="250"/>
      <c r="AI50" s="250"/>
      <c r="AJ50" s="250"/>
      <c r="AK50" s="250"/>
      <c r="AL50" s="250"/>
      <c r="AM50" s="250"/>
      <c r="AN50" s="250"/>
      <c r="AO50" s="250"/>
      <c r="AP50" s="354"/>
      <c r="AQ50" s="354"/>
      <c r="AR50" s="250"/>
      <c r="AS50" s="250"/>
      <c r="AT50" s="250"/>
      <c r="AU50" s="250"/>
    </row>
    <row r="51" spans="1:47" ht="15">
      <c r="A51" s="251">
        <v>71.0076</v>
      </c>
      <c r="B51" s="252">
        <v>4.56</v>
      </c>
      <c r="C51" s="253">
        <v>-66.4476</v>
      </c>
      <c r="D51" s="343"/>
      <c r="E51" s="253"/>
      <c r="F51" s="255"/>
      <c r="G51" s="256" t="s">
        <v>21</v>
      </c>
      <c r="H51" s="257"/>
      <c r="I51" s="256"/>
      <c r="J51" s="251">
        <v>330.9904</v>
      </c>
      <c r="K51" s="252">
        <v>663.2586</v>
      </c>
      <c r="L51" s="253">
        <v>-43.050100000000015</v>
      </c>
      <c r="M51" s="343"/>
      <c r="N51" s="344"/>
      <c r="O51" s="259">
        <v>381.864</v>
      </c>
      <c r="P51" s="253">
        <v>381.864</v>
      </c>
      <c r="Q51" s="343"/>
      <c r="R51" s="260"/>
      <c r="S51" s="260"/>
      <c r="T51" s="262"/>
      <c r="U51" s="250"/>
      <c r="V51" s="250"/>
      <c r="W51" s="250"/>
      <c r="X51" s="250"/>
      <c r="Y51" s="250"/>
      <c r="Z51" s="250"/>
      <c r="AA51" s="250"/>
      <c r="AB51" s="250"/>
      <c r="AC51" s="250"/>
      <c r="AD51" s="250"/>
      <c r="AE51" s="250"/>
      <c r="AF51" s="250"/>
      <c r="AG51" s="250"/>
      <c r="AH51" s="250"/>
      <c r="AI51" s="250"/>
      <c r="AJ51" s="250"/>
      <c r="AK51" s="250"/>
      <c r="AL51" s="250"/>
      <c r="AM51" s="250"/>
      <c r="AN51" s="250"/>
      <c r="AO51" s="250"/>
      <c r="AP51" s="354"/>
      <c r="AQ51" s="354"/>
      <c r="AR51" s="250"/>
      <c r="AS51" s="250"/>
      <c r="AT51" s="250"/>
      <c r="AU51" s="250"/>
    </row>
    <row r="52" spans="1:47" ht="15">
      <c r="A52" s="251">
        <v>16.1998</v>
      </c>
      <c r="B52" s="252">
        <v>2.05</v>
      </c>
      <c r="C52" s="253">
        <v>-14.149799999999999</v>
      </c>
      <c r="D52" s="343"/>
      <c r="E52" s="253"/>
      <c r="F52" s="255"/>
      <c r="G52" s="256" t="s">
        <v>21</v>
      </c>
      <c r="H52" s="257"/>
      <c r="I52" s="256"/>
      <c r="J52" s="251">
        <v>53.591</v>
      </c>
      <c r="K52" s="252">
        <v>5.098</v>
      </c>
      <c r="L52" s="253">
        <v>-11.292</v>
      </c>
      <c r="M52" s="343"/>
      <c r="N52" s="344"/>
      <c r="O52" s="259">
        <v>6.35</v>
      </c>
      <c r="P52" s="253">
        <v>6.35</v>
      </c>
      <c r="Q52" s="343"/>
      <c r="R52" s="260"/>
      <c r="S52" s="260"/>
      <c r="T52" s="262"/>
      <c r="U52" s="250"/>
      <c r="V52" s="250"/>
      <c r="W52" s="250"/>
      <c r="X52" s="250"/>
      <c r="Y52" s="250"/>
      <c r="Z52" s="250"/>
      <c r="AA52" s="250"/>
      <c r="AB52" s="250"/>
      <c r="AC52" s="250"/>
      <c r="AD52" s="250"/>
      <c r="AE52" s="250"/>
      <c r="AF52" s="250"/>
      <c r="AG52" s="250"/>
      <c r="AH52" s="250"/>
      <c r="AI52" s="250"/>
      <c r="AJ52" s="250"/>
      <c r="AK52" s="250"/>
      <c r="AL52" s="250"/>
      <c r="AM52" s="250"/>
      <c r="AN52" s="250"/>
      <c r="AO52" s="250"/>
      <c r="AP52" s="354"/>
      <c r="AQ52" s="354"/>
      <c r="AR52" s="250"/>
      <c r="AS52" s="250"/>
      <c r="AT52" s="250"/>
      <c r="AU52" s="250"/>
    </row>
    <row r="53" spans="1:47" ht="15">
      <c r="A53" s="251">
        <v>0</v>
      </c>
      <c r="B53" s="252">
        <v>0</v>
      </c>
      <c r="C53" s="253">
        <v>0</v>
      </c>
      <c r="D53" s="343"/>
      <c r="E53" s="253"/>
      <c r="F53" s="255"/>
      <c r="G53" s="256" t="s">
        <v>21</v>
      </c>
      <c r="H53" s="257"/>
      <c r="I53" s="256"/>
      <c r="J53" s="251">
        <v>0</v>
      </c>
      <c r="K53" s="252">
        <v>145.9271</v>
      </c>
      <c r="L53" s="253">
        <v>0</v>
      </c>
      <c r="M53" s="343"/>
      <c r="N53" s="344"/>
      <c r="O53" s="259">
        <v>0</v>
      </c>
      <c r="P53" s="253">
        <v>0</v>
      </c>
      <c r="Q53" s="343"/>
      <c r="R53" s="260"/>
      <c r="S53" s="260"/>
      <c r="T53" s="262"/>
      <c r="U53" s="250"/>
      <c r="V53" s="250"/>
      <c r="W53" s="250"/>
      <c r="X53" s="250"/>
      <c r="Y53" s="250"/>
      <c r="Z53" s="250"/>
      <c r="AA53" s="250"/>
      <c r="AB53" s="250"/>
      <c r="AC53" s="250"/>
      <c r="AD53" s="250"/>
      <c r="AE53" s="250"/>
      <c r="AF53" s="250"/>
      <c r="AG53" s="250"/>
      <c r="AH53" s="250"/>
      <c r="AI53" s="250"/>
      <c r="AJ53" s="250"/>
      <c r="AK53" s="250"/>
      <c r="AL53" s="250"/>
      <c r="AM53" s="250"/>
      <c r="AN53" s="250"/>
      <c r="AO53" s="250"/>
      <c r="AP53" s="354"/>
      <c r="AQ53" s="354"/>
      <c r="AR53" s="250"/>
      <c r="AS53" s="250"/>
      <c r="AT53" s="250"/>
      <c r="AU53" s="250"/>
    </row>
    <row r="54" spans="1:47" ht="15">
      <c r="A54" s="251">
        <v>190.8146</v>
      </c>
      <c r="B54" s="252">
        <v>104.0546</v>
      </c>
      <c r="C54" s="253">
        <v>-86.75999999999999</v>
      </c>
      <c r="D54" s="254">
        <v>-0.8337930278911263</v>
      </c>
      <c r="E54" s="253"/>
      <c r="F54" s="255"/>
      <c r="G54" s="256" t="s">
        <v>21</v>
      </c>
      <c r="H54" s="257"/>
      <c r="I54" s="256"/>
      <c r="J54" s="251">
        <v>1291.3861</v>
      </c>
      <c r="K54" s="252">
        <v>2496.7538999999997</v>
      </c>
      <c r="L54" s="253">
        <f>K54-J54</f>
        <v>1205.3677999999998</v>
      </c>
      <c r="M54" s="254">
        <f>L54/K54</f>
        <v>0.4827739730375508</v>
      </c>
      <c r="N54" s="258"/>
      <c r="O54" s="259">
        <v>1379.4837999999997</v>
      </c>
      <c r="P54" s="253">
        <v>934.7013999999998</v>
      </c>
      <c r="Q54" s="254">
        <v>0.6775733067688072</v>
      </c>
      <c r="R54" s="260">
        <v>-1378.8062266932309</v>
      </c>
      <c r="S54" s="261">
        <v>-2034.9181600267634</v>
      </c>
      <c r="T54" s="262"/>
      <c r="U54" s="250"/>
      <c r="V54" s="250"/>
      <c r="W54" s="250"/>
      <c r="X54" s="250"/>
      <c r="Y54" s="250"/>
      <c r="Z54" s="250"/>
      <c r="AA54" s="250"/>
      <c r="AB54" s="250"/>
      <c r="AC54" s="250"/>
      <c r="AD54" s="250"/>
      <c r="AE54" s="250"/>
      <c r="AF54" s="250"/>
      <c r="AG54" s="250"/>
      <c r="AH54" s="250"/>
      <c r="AI54" s="250"/>
      <c r="AJ54" s="250"/>
      <c r="AK54" s="250"/>
      <c r="AL54" s="250"/>
      <c r="AM54" s="250"/>
      <c r="AN54" s="250"/>
      <c r="AO54" s="250"/>
      <c r="AP54" s="373" t="s">
        <v>116</v>
      </c>
      <c r="AQ54" s="354"/>
      <c r="AR54" s="250"/>
      <c r="AS54" s="250"/>
      <c r="AT54" s="250"/>
      <c r="AU54" s="250"/>
    </row>
    <row r="55" spans="1:47" ht="15">
      <c r="A55" s="251">
        <v>251.3423</v>
      </c>
      <c r="B55" s="252">
        <v>274.3974</v>
      </c>
      <c r="C55" s="253">
        <v>23.05510000000001</v>
      </c>
      <c r="D55" s="254">
        <v>0.08402083984760791</v>
      </c>
      <c r="E55" s="253"/>
      <c r="F55" s="255"/>
      <c r="G55" s="339" t="s">
        <v>24</v>
      </c>
      <c r="H55" s="257"/>
      <c r="I55" s="256"/>
      <c r="J55" s="335">
        <v>6675.2124</v>
      </c>
      <c r="K55" s="336">
        <v>8482.2314</v>
      </c>
      <c r="L55" s="337">
        <f>K55-J55</f>
        <v>1807.0190000000002</v>
      </c>
      <c r="M55" s="338">
        <f>L55/K55</f>
        <v>0.21303580564897112</v>
      </c>
      <c r="N55" s="258"/>
      <c r="O55" s="259">
        <v>6840.1734</v>
      </c>
      <c r="P55" s="253">
        <v>6223.2</v>
      </c>
      <c r="Q55" s="254">
        <v>0.9098014971374848</v>
      </c>
      <c r="R55" s="260">
        <v>-6839.263598502862</v>
      </c>
      <c r="S55" s="261">
        <v>-7517.314073477883</v>
      </c>
      <c r="T55" s="371"/>
      <c r="U55" s="250"/>
      <c r="V55" s="250"/>
      <c r="W55" s="250"/>
      <c r="X55" s="250"/>
      <c r="Y55" s="250"/>
      <c r="Z55" s="250"/>
      <c r="AA55" s="250"/>
      <c r="AB55" s="250"/>
      <c r="AC55" s="250"/>
      <c r="AD55" s="250"/>
      <c r="AE55" s="250"/>
      <c r="AF55" s="250"/>
      <c r="AG55" s="250"/>
      <c r="AH55" s="250"/>
      <c r="AI55" s="250"/>
      <c r="AJ55" s="250"/>
      <c r="AK55" s="250"/>
      <c r="AL55" s="250"/>
      <c r="AM55" s="250"/>
      <c r="AN55" s="250"/>
      <c r="AO55" s="250"/>
      <c r="AP55" s="564" t="s">
        <v>99</v>
      </c>
      <c r="AQ55" s="354"/>
      <c r="AR55" s="250"/>
      <c r="AS55" s="250"/>
      <c r="AT55" s="250"/>
      <c r="AU55" s="250"/>
    </row>
    <row r="56" spans="1:47" ht="15">
      <c r="A56" s="335">
        <v>0</v>
      </c>
      <c r="B56" s="336">
        <v>0</v>
      </c>
      <c r="C56" s="337">
        <v>0</v>
      </c>
      <c r="D56" s="338">
        <v>0</v>
      </c>
      <c r="E56" s="253"/>
      <c r="F56" s="255"/>
      <c r="G56" s="339" t="s">
        <v>53</v>
      </c>
      <c r="H56" s="257"/>
      <c r="I56" s="256"/>
      <c r="J56" s="335">
        <v>0</v>
      </c>
      <c r="K56" s="336">
        <v>0</v>
      </c>
      <c r="L56" s="337">
        <v>0</v>
      </c>
      <c r="M56" s="338">
        <v>0</v>
      </c>
      <c r="N56" s="258"/>
      <c r="O56" s="340">
        <v>0</v>
      </c>
      <c r="P56" s="337">
        <v>0.0001</v>
      </c>
      <c r="Q56" s="338" t="e">
        <v>#DIV/0!</v>
      </c>
      <c r="R56" s="341" t="e">
        <v>#DIV/0!</v>
      </c>
      <c r="S56" s="342" t="e">
        <v>#DIV/0!</v>
      </c>
      <c r="T56" s="371"/>
      <c r="U56" s="250"/>
      <c r="V56" s="250" t="s">
        <v>54</v>
      </c>
      <c r="W56" s="250"/>
      <c r="X56" s="250"/>
      <c r="Y56" s="250"/>
      <c r="Z56" s="250"/>
      <c r="AA56" s="250"/>
      <c r="AB56" s="250"/>
      <c r="AC56" s="250"/>
      <c r="AD56" s="250"/>
      <c r="AE56" s="250"/>
      <c r="AF56" s="250"/>
      <c r="AG56" s="250"/>
      <c r="AH56" s="250"/>
      <c r="AI56" s="250"/>
      <c r="AJ56" s="250"/>
      <c r="AK56" s="250"/>
      <c r="AL56" s="250"/>
      <c r="AM56" s="250"/>
      <c r="AN56" s="250"/>
      <c r="AO56" s="250"/>
      <c r="AP56" s="555"/>
      <c r="AQ56" s="354"/>
      <c r="AR56" s="250"/>
      <c r="AS56" s="250"/>
      <c r="AT56" s="250"/>
      <c r="AU56" s="250"/>
    </row>
    <row r="57" spans="1:47" ht="15">
      <c r="A57" s="345">
        <v>442.1569</v>
      </c>
      <c r="B57" s="346">
        <v>378.452</v>
      </c>
      <c r="C57" s="347">
        <v>-63.70489999999998</v>
      </c>
      <c r="D57" s="348">
        <v>-0.16833019775295144</v>
      </c>
      <c r="E57" s="347"/>
      <c r="F57" s="349"/>
      <c r="G57" s="323" t="s">
        <v>55</v>
      </c>
      <c r="H57" s="329"/>
      <c r="I57" s="323"/>
      <c r="J57" s="345">
        <v>7966.5985</v>
      </c>
      <c r="K57" s="346">
        <v>10978.9853</v>
      </c>
      <c r="L57" s="347">
        <f>SUM(L54:L56)</f>
        <v>3012.3868</v>
      </c>
      <c r="M57" s="348">
        <f>L57/K57</f>
        <v>0.27437752375895796</v>
      </c>
      <c r="N57" s="350"/>
      <c r="O57" s="351">
        <v>8219.6572</v>
      </c>
      <c r="P57" s="347">
        <v>7157.9015</v>
      </c>
      <c r="Q57" s="348">
        <v>0.8708272529905505</v>
      </c>
      <c r="R57" s="352" t="e">
        <v>#DIV/0!</v>
      </c>
      <c r="S57" s="353" t="e">
        <v>#DIV/0!</v>
      </c>
      <c r="T57" s="331"/>
      <c r="U57" s="320"/>
      <c r="V57" s="320"/>
      <c r="W57" s="320"/>
      <c r="X57" s="320"/>
      <c r="Y57" s="320"/>
      <c r="Z57" s="320"/>
      <c r="AA57" s="320"/>
      <c r="AB57" s="320"/>
      <c r="AC57" s="320"/>
      <c r="AD57" s="320"/>
      <c r="AE57" s="320"/>
      <c r="AF57" s="320"/>
      <c r="AG57" s="320"/>
      <c r="AH57" s="320"/>
      <c r="AI57" s="320"/>
      <c r="AJ57" s="320"/>
      <c r="AK57" s="320"/>
      <c r="AL57" s="320"/>
      <c r="AM57" s="320"/>
      <c r="AN57" s="320"/>
      <c r="AO57" s="320"/>
      <c r="AP57" s="378"/>
      <c r="AQ57" s="378"/>
      <c r="AR57" s="541">
        <f>K55+K41</f>
        <v>44668.6933</v>
      </c>
      <c r="AS57" s="541">
        <f>L55+L41</f>
        <v>2298.0480000000025</v>
      </c>
      <c r="AT57" s="542">
        <f>AS57/AR57</f>
        <v>0.05144650157026202</v>
      </c>
      <c r="AU57" s="320"/>
    </row>
    <row r="58" spans="1:47" ht="15">
      <c r="A58" s="345"/>
      <c r="B58" s="346"/>
      <c r="C58" s="347"/>
      <c r="D58" s="348"/>
      <c r="E58" s="347"/>
      <c r="F58" s="349"/>
      <c r="G58" s="323"/>
      <c r="H58" s="329"/>
      <c r="I58" s="323"/>
      <c r="J58" s="345"/>
      <c r="K58" s="346"/>
      <c r="L58" s="347"/>
      <c r="M58" s="348"/>
      <c r="N58" s="350"/>
      <c r="O58" s="351"/>
      <c r="P58" s="347"/>
      <c r="Q58" s="348"/>
      <c r="R58" s="352"/>
      <c r="S58" s="352"/>
      <c r="T58" s="331"/>
      <c r="U58" s="320"/>
      <c r="V58" s="320"/>
      <c r="W58" s="320"/>
      <c r="X58" s="320"/>
      <c r="Y58" s="320"/>
      <c r="Z58" s="320"/>
      <c r="AA58" s="320"/>
      <c r="AB58" s="320"/>
      <c r="AC58" s="320"/>
      <c r="AD58" s="320"/>
      <c r="AE58" s="320"/>
      <c r="AF58" s="320"/>
      <c r="AG58" s="320"/>
      <c r="AH58" s="320"/>
      <c r="AI58" s="320"/>
      <c r="AJ58" s="320"/>
      <c r="AK58" s="320"/>
      <c r="AL58" s="320"/>
      <c r="AM58" s="320"/>
      <c r="AN58" s="320"/>
      <c r="AO58" s="320"/>
      <c r="AP58" s="378"/>
      <c r="AQ58" s="378"/>
      <c r="AR58" s="320"/>
      <c r="AS58" s="320"/>
      <c r="AT58" s="320"/>
      <c r="AU58" s="320"/>
    </row>
    <row r="59" spans="1:47" ht="16.5" thickBot="1">
      <c r="A59" s="379">
        <v>2419.081</v>
      </c>
      <c r="B59" s="380">
        <v>2528.3442000000005</v>
      </c>
      <c r="C59" s="381">
        <v>109.26319999999998</v>
      </c>
      <c r="D59" s="382">
        <v>0.04321531854721361</v>
      </c>
      <c r="E59" s="383"/>
      <c r="F59" s="384"/>
      <c r="G59" s="385" t="s">
        <v>56</v>
      </c>
      <c r="H59" s="386"/>
      <c r="I59" s="311"/>
      <c r="J59" s="387">
        <v>35744.0296</v>
      </c>
      <c r="K59" s="387">
        <v>38300.7058</v>
      </c>
      <c r="L59" s="388">
        <f>K59-J59</f>
        <v>2556.6762000000017</v>
      </c>
      <c r="M59" s="389">
        <f>L59/K59</f>
        <v>0.0667527176483521</v>
      </c>
      <c r="N59" s="390"/>
      <c r="O59" s="391">
        <v>35738.2804</v>
      </c>
      <c r="P59" s="381">
        <v>27868.621099999997</v>
      </c>
      <c r="Q59" s="382">
        <v>0.7797974829253395</v>
      </c>
      <c r="R59" s="392" t="e">
        <v>#DIV/0!</v>
      </c>
      <c r="S59" s="393" t="e">
        <v>#DIV/0!</v>
      </c>
      <c r="T59" s="394"/>
      <c r="U59" s="310"/>
      <c r="V59" s="310"/>
      <c r="W59" s="310"/>
      <c r="X59" s="310"/>
      <c r="Y59" s="310"/>
      <c r="Z59" s="310"/>
      <c r="AA59" s="310"/>
      <c r="AB59" s="310"/>
      <c r="AC59" s="310"/>
      <c r="AD59" s="310"/>
      <c r="AE59" s="310"/>
      <c r="AF59" s="310"/>
      <c r="AG59" s="310"/>
      <c r="AH59" s="310"/>
      <c r="AI59" s="310"/>
      <c r="AJ59" s="310"/>
      <c r="AK59" s="310"/>
      <c r="AL59" s="310"/>
      <c r="AM59" s="310"/>
      <c r="AN59" s="310"/>
      <c r="AO59" s="310"/>
      <c r="AP59" s="395"/>
      <c r="AQ59" s="396"/>
      <c r="AR59" s="310"/>
      <c r="AS59" s="310"/>
      <c r="AT59" s="310"/>
      <c r="AU59" s="310"/>
    </row>
    <row r="60" spans="1:47" ht="15.75" thickTop="1">
      <c r="A60" s="251"/>
      <c r="B60" s="252"/>
      <c r="C60" s="253"/>
      <c r="D60" s="254"/>
      <c r="E60" s="253"/>
      <c r="F60" s="255"/>
      <c r="G60" s="256"/>
      <c r="H60" s="257"/>
      <c r="I60" s="256"/>
      <c r="J60" s="251"/>
      <c r="K60" s="252"/>
      <c r="L60" s="253"/>
      <c r="M60" s="254"/>
      <c r="N60" s="258"/>
      <c r="O60" s="259"/>
      <c r="P60" s="253"/>
      <c r="Q60" s="254"/>
      <c r="R60" s="260"/>
      <c r="S60" s="260"/>
      <c r="T60" s="262"/>
      <c r="U60" s="250"/>
      <c r="V60" s="250"/>
      <c r="W60" s="250"/>
      <c r="X60" s="250"/>
      <c r="Y60" s="250"/>
      <c r="Z60" s="250"/>
      <c r="AA60" s="250"/>
      <c r="AB60" s="250"/>
      <c r="AC60" s="250"/>
      <c r="AD60" s="250"/>
      <c r="AE60" s="250"/>
      <c r="AF60" s="250"/>
      <c r="AG60" s="250"/>
      <c r="AH60" s="250"/>
      <c r="AI60" s="250"/>
      <c r="AJ60" s="250"/>
      <c r="AK60" s="250"/>
      <c r="AL60" s="250"/>
      <c r="AM60" s="250"/>
      <c r="AN60" s="250"/>
      <c r="AO60" s="250"/>
      <c r="AP60" s="354"/>
      <c r="AQ60" s="354"/>
      <c r="AR60" s="250"/>
      <c r="AS60" s="250"/>
      <c r="AT60" s="250"/>
      <c r="AU60" s="250"/>
    </row>
    <row r="61" spans="1:47" ht="15">
      <c r="A61" s="251"/>
      <c r="B61" s="252"/>
      <c r="C61" s="253"/>
      <c r="D61" s="254"/>
      <c r="E61" s="253"/>
      <c r="F61" s="255"/>
      <c r="G61" s="256" t="s">
        <v>57</v>
      </c>
      <c r="H61" s="257"/>
      <c r="I61" s="256"/>
      <c r="J61" s="251">
        <v>5029.8852</v>
      </c>
      <c r="K61" s="252">
        <v>5691.5884</v>
      </c>
      <c r="L61" s="253"/>
      <c r="M61" s="254"/>
      <c r="N61" s="258"/>
      <c r="O61" s="259">
        <v>39072</v>
      </c>
      <c r="P61" s="253"/>
      <c r="Q61" s="254"/>
      <c r="R61" s="260"/>
      <c r="S61" s="260"/>
      <c r="T61" s="371"/>
      <c r="U61" s="256"/>
      <c r="V61" s="256"/>
      <c r="W61" s="256"/>
      <c r="X61" s="256"/>
      <c r="Y61" s="256"/>
      <c r="Z61" s="256"/>
      <c r="AA61" s="256"/>
      <c r="AB61" s="256"/>
      <c r="AC61" s="256"/>
      <c r="AD61" s="256"/>
      <c r="AE61" s="256"/>
      <c r="AF61" s="256"/>
      <c r="AG61" s="256"/>
      <c r="AH61" s="256"/>
      <c r="AI61" s="256"/>
      <c r="AJ61" s="256"/>
      <c r="AK61" s="256"/>
      <c r="AL61" s="256"/>
      <c r="AM61" s="256"/>
      <c r="AN61" s="256"/>
      <c r="AO61" s="256"/>
      <c r="AP61" s="374"/>
      <c r="AQ61" s="374"/>
      <c r="AR61" s="256"/>
      <c r="AS61" s="256"/>
      <c r="AT61" s="256"/>
      <c r="AU61" s="256"/>
    </row>
    <row r="62" spans="1:47" ht="15">
      <c r="A62" s="335">
        <v>757.4888</v>
      </c>
      <c r="B62" s="336">
        <v>443.1584</v>
      </c>
      <c r="C62" s="253">
        <v>-314.3304</v>
      </c>
      <c r="D62" s="254">
        <v>-0.7092958183800646</v>
      </c>
      <c r="E62" s="253"/>
      <c r="F62" s="255"/>
      <c r="G62" s="256" t="s">
        <v>59</v>
      </c>
      <c r="H62" s="257"/>
      <c r="I62" s="256"/>
      <c r="J62" s="335">
        <v>40773.9148</v>
      </c>
      <c r="K62" s="336">
        <v>43992.294200000004</v>
      </c>
      <c r="L62" s="253">
        <v>-258.99059999999986</v>
      </c>
      <c r="M62" s="254">
        <v>-0.19514353742521726</v>
      </c>
      <c r="N62" s="258"/>
      <c r="O62" s="259">
        <v>5660</v>
      </c>
      <c r="P62" s="397"/>
      <c r="Q62" s="398"/>
      <c r="R62" s="399"/>
      <c r="S62" s="399"/>
      <c r="T62" s="400"/>
      <c r="U62" s="401"/>
      <c r="V62" s="401"/>
      <c r="W62" s="401"/>
      <c r="X62" s="401"/>
      <c r="Y62" s="401"/>
      <c r="Z62" s="401"/>
      <c r="AA62" s="401"/>
      <c r="AB62" s="401"/>
      <c r="AC62" s="401"/>
      <c r="AD62" s="401"/>
      <c r="AE62" s="401"/>
      <c r="AF62" s="401"/>
      <c r="AG62" s="401"/>
      <c r="AH62" s="401"/>
      <c r="AI62" s="401"/>
      <c r="AJ62" s="401"/>
      <c r="AK62" s="401"/>
      <c r="AL62" s="401"/>
      <c r="AM62" s="401"/>
      <c r="AN62" s="401"/>
      <c r="AO62" s="401"/>
      <c r="AP62" s="402"/>
      <c r="AQ62" s="402"/>
      <c r="AR62" s="401"/>
      <c r="AS62" s="401"/>
      <c r="AT62" s="401"/>
      <c r="AU62" s="401"/>
    </row>
    <row r="63" spans="1:47" ht="15">
      <c r="A63" s="335">
        <v>-346.7471</v>
      </c>
      <c r="B63" s="336">
        <v>0</v>
      </c>
      <c r="C63" s="253">
        <v>346.7471</v>
      </c>
      <c r="D63" s="254" t="e">
        <v>#DIV/0!</v>
      </c>
      <c r="E63" s="253"/>
      <c r="F63" s="255"/>
      <c r="G63" s="256" t="s">
        <v>59</v>
      </c>
      <c r="H63" s="257"/>
      <c r="I63" s="256"/>
      <c r="J63" s="335">
        <v>-346.7471</v>
      </c>
      <c r="K63" s="336">
        <v>0</v>
      </c>
      <c r="L63" s="253">
        <v>346.7471</v>
      </c>
      <c r="M63" s="254" t="e">
        <v>#DIV/0!</v>
      </c>
      <c r="N63" s="258"/>
      <c r="O63" s="259">
        <v>0</v>
      </c>
      <c r="P63" s="253"/>
      <c r="Q63" s="254"/>
      <c r="R63" s="260"/>
      <c r="S63" s="260"/>
      <c r="T63" s="262"/>
      <c r="U63" s="250"/>
      <c r="V63" s="250"/>
      <c r="W63" s="250"/>
      <c r="X63" s="250"/>
      <c r="Y63" s="250"/>
      <c r="Z63" s="250"/>
      <c r="AA63" s="250"/>
      <c r="AB63" s="250"/>
      <c r="AC63" s="250"/>
      <c r="AD63" s="250"/>
      <c r="AE63" s="250"/>
      <c r="AF63" s="250"/>
      <c r="AG63" s="250"/>
      <c r="AH63" s="250"/>
      <c r="AI63" s="250"/>
      <c r="AJ63" s="250"/>
      <c r="AK63" s="250"/>
      <c r="AL63" s="250"/>
      <c r="AM63" s="250"/>
      <c r="AN63" s="250"/>
      <c r="AO63" s="250"/>
      <c r="AP63" s="354"/>
      <c r="AQ63" s="354"/>
      <c r="AR63" s="250"/>
      <c r="AS63" s="250"/>
      <c r="AT63" s="250"/>
      <c r="AU63" s="250"/>
    </row>
    <row r="64" spans="1:47" ht="15">
      <c r="A64" s="335">
        <v>410.7417</v>
      </c>
      <c r="B64" s="336">
        <v>443.1584</v>
      </c>
      <c r="C64" s="253">
        <v>32.41669999999999</v>
      </c>
      <c r="D64" s="254">
        <v>0.07314923963982177</v>
      </c>
      <c r="E64" s="253"/>
      <c r="F64" s="255"/>
      <c r="G64" s="256" t="s">
        <v>118</v>
      </c>
      <c r="H64" s="257"/>
      <c r="I64" s="256"/>
      <c r="J64" s="335">
        <v>5029.8852</v>
      </c>
      <c r="K64" s="336">
        <v>5691.5884</v>
      </c>
      <c r="L64" s="253">
        <f>K64-J64</f>
        <v>661.7031999999999</v>
      </c>
      <c r="M64" s="254">
        <f>L64/K64</f>
        <v>0.11625984760247245</v>
      </c>
      <c r="N64" s="258"/>
      <c r="O64" s="259">
        <v>5660</v>
      </c>
      <c r="P64" s="253">
        <v>4420.5765</v>
      </c>
      <c r="Q64" s="254">
        <v>0.7810205830388692</v>
      </c>
      <c r="R64" s="260">
        <v>-5659.218979416961</v>
      </c>
      <c r="S64" s="261">
        <v>-7245.928087320737</v>
      </c>
      <c r="T64" s="262"/>
      <c r="U64" s="250"/>
      <c r="V64" s="250"/>
      <c r="W64" s="250"/>
      <c r="X64" s="250"/>
      <c r="Y64" s="250"/>
      <c r="Z64" s="250"/>
      <c r="AA64" s="250"/>
      <c r="AB64" s="250"/>
      <c r="AC64" s="250"/>
      <c r="AD64" s="250"/>
      <c r="AE64" s="250"/>
      <c r="AF64" s="250"/>
      <c r="AG64" s="250"/>
      <c r="AH64" s="250"/>
      <c r="AI64" s="250"/>
      <c r="AJ64" s="250"/>
      <c r="AK64" s="250"/>
      <c r="AL64" s="250"/>
      <c r="AM64" s="250"/>
      <c r="AN64" s="250"/>
      <c r="AO64" s="250"/>
      <c r="AP64" s="370"/>
      <c r="AQ64" s="354"/>
      <c r="AR64" s="250"/>
      <c r="AS64" s="250"/>
      <c r="AT64" s="250"/>
      <c r="AU64" s="250"/>
    </row>
    <row r="65" spans="1:47" ht="16.5" thickBot="1">
      <c r="A65" s="379">
        <v>2829.8227</v>
      </c>
      <c r="B65" s="380">
        <v>2971.5026000000003</v>
      </c>
      <c r="C65" s="381">
        <v>141.67989999999998</v>
      </c>
      <c r="D65" s="382">
        <v>0.04767954771434491</v>
      </c>
      <c r="E65" s="383"/>
      <c r="F65" s="384"/>
      <c r="G65" s="385" t="s">
        <v>61</v>
      </c>
      <c r="H65" s="386"/>
      <c r="I65" s="311"/>
      <c r="J65" s="403">
        <f>J59+J64</f>
        <v>40773.9148</v>
      </c>
      <c r="K65" s="387">
        <f>K59+K64</f>
        <v>43992.294200000004</v>
      </c>
      <c r="L65" s="388">
        <f>L59+L64</f>
        <v>3218.3794000000016</v>
      </c>
      <c r="M65" s="389">
        <f>L65/K65</f>
        <v>0.07315779862192323</v>
      </c>
      <c r="N65" s="390"/>
      <c r="O65" s="391">
        <v>41398.2804</v>
      </c>
      <c r="P65" s="381">
        <v>32289.197600000003</v>
      </c>
      <c r="Q65" s="382">
        <v>0.7799647059736327</v>
      </c>
      <c r="R65" s="392" t="e">
        <v>#DIV/0!</v>
      </c>
      <c r="S65" s="393" t="e">
        <v>#DIV/0!</v>
      </c>
      <c r="T65" s="394"/>
      <c r="U65" s="310"/>
      <c r="V65" s="310"/>
      <c r="W65" s="310"/>
      <c r="X65" s="310"/>
      <c r="Y65" s="310"/>
      <c r="Z65" s="310"/>
      <c r="AA65" s="310"/>
      <c r="AB65" s="310"/>
      <c r="AC65" s="310"/>
      <c r="AD65" s="310"/>
      <c r="AE65" s="310"/>
      <c r="AF65" s="310"/>
      <c r="AG65" s="310"/>
      <c r="AH65" s="310"/>
      <c r="AI65" s="310"/>
      <c r="AJ65" s="310"/>
      <c r="AK65" s="310"/>
      <c r="AL65" s="310"/>
      <c r="AM65" s="310"/>
      <c r="AN65" s="310"/>
      <c r="AO65" s="310"/>
      <c r="AP65" s="310"/>
      <c r="AQ65" s="310"/>
      <c r="AR65" s="310"/>
      <c r="AS65" s="310"/>
      <c r="AT65" s="310"/>
      <c r="AU65" s="310"/>
    </row>
    <row r="66" spans="1:47" ht="17.25" thickBot="1" thickTop="1">
      <c r="A66" s="404"/>
      <c r="B66" s="405"/>
      <c r="C66" s="406"/>
      <c r="D66" s="407"/>
      <c r="E66" s="383"/>
      <c r="F66" s="408"/>
      <c r="G66" s="409"/>
      <c r="H66" s="410"/>
      <c r="I66" s="311"/>
      <c r="J66" s="411"/>
      <c r="K66" s="405"/>
      <c r="L66" s="406"/>
      <c r="M66" s="407"/>
      <c r="N66" s="390"/>
      <c r="O66" s="412"/>
      <c r="P66" s="405"/>
      <c r="Q66" s="413"/>
      <c r="R66" s="414"/>
      <c r="S66" s="415"/>
      <c r="T66" s="394"/>
      <c r="U66" s="310"/>
      <c r="V66" s="310"/>
      <c r="W66" s="310"/>
      <c r="X66" s="310"/>
      <c r="Y66" s="310"/>
      <c r="Z66" s="310"/>
      <c r="AA66" s="310"/>
      <c r="AB66" s="310"/>
      <c r="AC66" s="310"/>
      <c r="AD66" s="310"/>
      <c r="AE66" s="310"/>
      <c r="AF66" s="310"/>
      <c r="AG66" s="310"/>
      <c r="AH66" s="310"/>
      <c r="AI66" s="310"/>
      <c r="AJ66" s="310"/>
      <c r="AK66" s="310"/>
      <c r="AL66" s="310"/>
      <c r="AM66" s="310"/>
      <c r="AN66" s="310"/>
      <c r="AO66" s="310"/>
      <c r="AP66" s="310"/>
      <c r="AQ66" s="310"/>
      <c r="AR66" s="310"/>
      <c r="AS66" s="310"/>
      <c r="AT66" s="310"/>
      <c r="AU66" s="310"/>
    </row>
    <row r="67" spans="1:47" ht="15">
      <c r="A67" s="250" t="s">
        <v>68</v>
      </c>
      <c r="B67" s="250"/>
      <c r="C67" s="250"/>
      <c r="D67" s="250"/>
      <c r="E67" s="256"/>
      <c r="F67" s="256"/>
      <c r="G67" s="250"/>
      <c r="H67" s="250"/>
      <c r="I67" s="256"/>
      <c r="J67" s="250"/>
      <c r="K67" s="250"/>
      <c r="L67" s="250"/>
      <c r="M67" s="250"/>
      <c r="N67" s="300"/>
      <c r="O67" s="250"/>
      <c r="P67" s="250"/>
      <c r="Q67" s="250"/>
      <c r="R67" s="250"/>
      <c r="S67" s="250"/>
      <c r="T67" s="262"/>
      <c r="U67" s="250"/>
      <c r="V67" s="250"/>
      <c r="W67" s="250"/>
      <c r="X67" s="250"/>
      <c r="Y67" s="250"/>
      <c r="Z67" s="250"/>
      <c r="AA67" s="250"/>
      <c r="AB67" s="250"/>
      <c r="AC67" s="250"/>
      <c r="AD67" s="250"/>
      <c r="AE67" s="250"/>
      <c r="AF67" s="250"/>
      <c r="AG67" s="250"/>
      <c r="AH67" s="250"/>
      <c r="AI67" s="250"/>
      <c r="AJ67" s="250"/>
      <c r="AK67" s="250"/>
      <c r="AL67" s="250"/>
      <c r="AM67" s="250"/>
      <c r="AN67" s="250"/>
      <c r="AO67" s="250"/>
      <c r="AP67" s="250"/>
      <c r="AQ67" s="250"/>
      <c r="AR67" s="250"/>
      <c r="AS67" s="250"/>
      <c r="AT67" s="250"/>
      <c r="AU67" s="250"/>
    </row>
    <row r="68" spans="1:47" ht="15">
      <c r="A68" s="250"/>
      <c r="B68" s="250"/>
      <c r="C68" s="250"/>
      <c r="D68" s="250"/>
      <c r="E68" s="256"/>
      <c r="F68" s="256"/>
      <c r="G68" s="250"/>
      <c r="H68" s="250"/>
      <c r="I68" s="256"/>
      <c r="J68" s="250"/>
      <c r="K68" s="250"/>
      <c r="L68" s="250"/>
      <c r="M68" s="250"/>
      <c r="N68" s="300"/>
      <c r="O68" s="250"/>
      <c r="P68" s="250"/>
      <c r="Q68" s="250"/>
      <c r="R68" s="250"/>
      <c r="S68" s="250"/>
      <c r="T68" s="262"/>
      <c r="U68" s="250"/>
      <c r="V68" s="250"/>
      <c r="W68" s="250"/>
      <c r="X68" s="250"/>
      <c r="Y68" s="250"/>
      <c r="Z68" s="250"/>
      <c r="AA68" s="250"/>
      <c r="AB68" s="250"/>
      <c r="AC68" s="250"/>
      <c r="AD68" s="250"/>
      <c r="AE68" s="250"/>
      <c r="AF68" s="250"/>
      <c r="AG68" s="250"/>
      <c r="AH68" s="250"/>
      <c r="AI68" s="250"/>
      <c r="AJ68" s="250"/>
      <c r="AK68" s="250"/>
      <c r="AL68" s="250"/>
      <c r="AM68" s="250"/>
      <c r="AN68" s="250"/>
      <c r="AO68" s="250"/>
      <c r="AP68" s="250"/>
      <c r="AQ68" s="250"/>
      <c r="AR68" s="250"/>
      <c r="AS68" s="250"/>
      <c r="AT68" s="250"/>
      <c r="AU68" s="250"/>
    </row>
    <row r="69" spans="1:47" ht="15">
      <c r="A69" s="250"/>
      <c r="B69" s="250"/>
      <c r="C69" s="250"/>
      <c r="D69" s="250"/>
      <c r="E69" s="256"/>
      <c r="F69" s="256"/>
      <c r="G69" s="250"/>
      <c r="H69" s="250"/>
      <c r="I69" s="256"/>
      <c r="J69" s="250"/>
      <c r="K69" s="250"/>
      <c r="L69" s="250"/>
      <c r="M69" s="250"/>
      <c r="N69" s="300"/>
      <c r="O69" s="250"/>
      <c r="P69" s="250"/>
      <c r="Q69" s="250"/>
      <c r="R69" s="250"/>
      <c r="S69" s="250"/>
      <c r="T69" s="262"/>
      <c r="U69" s="250"/>
      <c r="V69" s="250"/>
      <c r="W69" s="250"/>
      <c r="X69" s="250"/>
      <c r="Y69" s="250"/>
      <c r="Z69" s="250"/>
      <c r="AA69" s="250"/>
      <c r="AB69" s="250"/>
      <c r="AC69" s="250"/>
      <c r="AD69" s="250"/>
      <c r="AE69" s="250"/>
      <c r="AF69" s="250"/>
      <c r="AG69" s="250"/>
      <c r="AH69" s="250"/>
      <c r="AI69" s="250"/>
      <c r="AJ69" s="250"/>
      <c r="AK69" s="250"/>
      <c r="AL69" s="250"/>
      <c r="AM69" s="250"/>
      <c r="AN69" s="250"/>
      <c r="AO69" s="250"/>
      <c r="AP69" s="250"/>
      <c r="AQ69" s="250"/>
      <c r="AR69" s="250"/>
      <c r="AS69" s="250"/>
      <c r="AT69" s="250"/>
      <c r="AU69" s="250"/>
    </row>
  </sheetData>
  <sheetProtection/>
  <mergeCells count="15">
    <mergeCell ref="AP31:AQ31"/>
    <mergeCell ref="AP34:AQ34"/>
    <mergeCell ref="AP55:AP56"/>
    <mergeCell ref="C15:D15"/>
    <mergeCell ref="L15:M15"/>
    <mergeCell ref="P15:Q15"/>
    <mergeCell ref="R15:S15"/>
    <mergeCell ref="AP18:AQ18"/>
    <mergeCell ref="AP19:AQ20"/>
    <mergeCell ref="A5:AQ5"/>
    <mergeCell ref="A6:AQ6"/>
    <mergeCell ref="A7:Q7"/>
    <mergeCell ref="A14:D14"/>
    <mergeCell ref="J14:M14"/>
    <mergeCell ref="AP14:AQ14"/>
  </mergeCells>
  <dataValidations count="3">
    <dataValidation errorStyle="information" type="textLength" allowBlank="1" showInputMessage="1" showErrorMessage="1" error="XLBVal:6=14.5503&#13;&#10;" sqref="K38">
      <formula1>0</formula1>
      <formula2>300</formula2>
    </dataValidation>
    <dataValidation errorStyle="information" type="textLength" allowBlank="1" showInputMessage="1" showErrorMessage="1" error="XLBVal:6=-50&#13;&#10;" sqref="A69 J69:K69 O69">
      <formula1>0</formula1>
      <formula2>300</formula2>
    </dataValidation>
    <dataValidation errorStyle="information" type="textLength" allowBlank="1" showInputMessage="1" showErrorMessage="1" error="XLBVal:2=0&#13;&#10;" sqref="O68 P68:P69 J68:K68 A68">
      <formula1>0</formula1>
      <formula2>300</formula2>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AX67"/>
  <sheetViews>
    <sheetView showGridLines="0" zoomScale="80" zoomScaleNormal="80" zoomScalePageLayoutView="0" workbookViewId="0" topLeftCell="K1">
      <selection activeCell="K1" sqref="C1:AW69"/>
    </sheetView>
  </sheetViews>
  <sheetFormatPr defaultColWidth="8.88671875" defaultRowHeight="15" outlineLevelRow="2" outlineLevelCol="1"/>
  <cols>
    <col min="1" max="1" width="2.10546875" style="250" hidden="1" customWidth="1" outlineLevel="1"/>
    <col min="2" max="2" width="2.3359375" style="250" hidden="1" customWidth="1" outlineLevel="1"/>
    <col min="3" max="3" width="12.6640625" style="250" hidden="1" customWidth="1" collapsed="1"/>
    <col min="4" max="4" width="10.10546875" style="250" hidden="1" customWidth="1"/>
    <col min="5" max="5" width="4.4453125" style="250" hidden="1" customWidth="1"/>
    <col min="6" max="6" width="4.21484375" style="250" hidden="1" customWidth="1"/>
    <col min="7" max="7" width="2.88671875" style="256" customWidth="1"/>
    <col min="8" max="8" width="0.9921875" style="256" customWidth="1"/>
    <col min="9" max="9" width="51.3359375" style="250" bestFit="1" customWidth="1"/>
    <col min="10" max="10" width="1.2265625" style="250" customWidth="1"/>
    <col min="11" max="11" width="3.88671875" style="256" customWidth="1"/>
    <col min="12" max="12" width="9.10546875" style="250" customWidth="1"/>
    <col min="13" max="13" width="8.88671875" style="250" customWidth="1"/>
    <col min="14" max="15" width="8.6640625" style="250" customWidth="1"/>
    <col min="16" max="16" width="4.21484375" style="300" customWidth="1"/>
    <col min="17" max="18" width="8.88671875" style="250" hidden="1" customWidth="1"/>
    <col min="19" max="19" width="10.3359375" style="250" hidden="1" customWidth="1"/>
    <col min="20" max="20" width="9.3359375" style="250" hidden="1" customWidth="1"/>
    <col min="21" max="21" width="2.6640625" style="250" hidden="1" customWidth="1"/>
    <col min="22" max="22" width="3.3359375" style="262" hidden="1" customWidth="1"/>
    <col min="23" max="43" width="0" style="250" hidden="1" customWidth="1"/>
    <col min="44" max="44" width="41.5546875" style="250" customWidth="1"/>
    <col min="45" max="45" width="11.99609375" style="250" customWidth="1"/>
    <col min="46" max="16384" width="8.88671875" style="250" customWidth="1"/>
  </cols>
  <sheetData>
    <row r="1" spans="3:27" ht="15">
      <c r="C1" s="263"/>
      <c r="D1" s="263"/>
      <c r="E1" s="287"/>
      <c r="F1" s="287"/>
      <c r="G1" s="287"/>
      <c r="H1" s="287"/>
      <c r="I1" s="263"/>
      <c r="J1" s="263"/>
      <c r="K1" s="288"/>
      <c r="L1" s="263"/>
      <c r="M1" s="263"/>
      <c r="N1" s="263"/>
      <c r="O1" s="263"/>
      <c r="P1" s="289"/>
      <c r="Q1" s="263"/>
      <c r="R1" s="263"/>
      <c r="S1" s="263"/>
      <c r="T1" s="263"/>
      <c r="U1" s="263"/>
      <c r="V1" s="290"/>
      <c r="W1" s="263"/>
      <c r="X1" s="263"/>
      <c r="Y1" s="263"/>
      <c r="Z1" s="263"/>
      <c r="AA1" s="263"/>
    </row>
    <row r="2" spans="3:27" ht="18.75" customHeight="1">
      <c r="C2" s="263"/>
      <c r="D2" s="263"/>
      <c r="E2" s="287"/>
      <c r="F2" s="287"/>
      <c r="G2" s="287"/>
      <c r="H2" s="287"/>
      <c r="I2" s="263"/>
      <c r="J2" s="263"/>
      <c r="K2" s="288"/>
      <c r="L2" s="263"/>
      <c r="M2" s="263"/>
      <c r="N2" s="263"/>
      <c r="O2" s="263"/>
      <c r="P2" s="289"/>
      <c r="Q2" s="263"/>
      <c r="R2" s="263"/>
      <c r="S2" s="263"/>
      <c r="T2" s="263"/>
      <c r="U2" s="263"/>
      <c r="V2" s="290"/>
      <c r="W2" s="263"/>
      <c r="X2" s="263"/>
      <c r="Y2" s="263"/>
      <c r="Z2" s="263"/>
      <c r="AA2" s="263"/>
    </row>
    <row r="3" spans="3:45" ht="6.75" customHeight="1" thickBot="1">
      <c r="C3" s="291"/>
      <c r="D3" s="291"/>
      <c r="E3" s="292"/>
      <c r="F3" s="292"/>
      <c r="G3" s="292"/>
      <c r="H3" s="292"/>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row>
    <row r="4" spans="3:27" ht="6" customHeight="1" thickTop="1">
      <c r="C4" s="263"/>
      <c r="D4" s="263"/>
      <c r="E4" s="287"/>
      <c r="F4" s="287"/>
      <c r="G4" s="287"/>
      <c r="H4" s="287"/>
      <c r="I4" s="263"/>
      <c r="J4" s="263"/>
      <c r="K4" s="288"/>
      <c r="L4" s="263"/>
      <c r="M4" s="263"/>
      <c r="N4" s="263"/>
      <c r="O4" s="263"/>
      <c r="P4" s="289"/>
      <c r="Q4" s="263"/>
      <c r="R4" s="263"/>
      <c r="S4" s="263"/>
      <c r="T4" s="263"/>
      <c r="U4" s="263"/>
      <c r="V4" s="290"/>
      <c r="W4" s="263"/>
      <c r="X4" s="263"/>
      <c r="Y4" s="263"/>
      <c r="Z4" s="263"/>
      <c r="AA4" s="263"/>
    </row>
    <row r="5" spans="3:45" ht="26.25">
      <c r="C5" s="560" t="s">
        <v>0</v>
      </c>
      <c r="D5" s="560"/>
      <c r="E5" s="560"/>
      <c r="F5" s="560"/>
      <c r="G5" s="560"/>
      <c r="H5" s="560"/>
      <c r="I5" s="560"/>
      <c r="J5" s="560"/>
      <c r="K5" s="560"/>
      <c r="L5" s="560"/>
      <c r="M5" s="560"/>
      <c r="N5" s="560"/>
      <c r="O5" s="560"/>
      <c r="P5" s="560"/>
      <c r="Q5" s="560"/>
      <c r="R5" s="560"/>
      <c r="S5" s="560"/>
      <c r="T5" s="560"/>
      <c r="U5" s="560"/>
      <c r="V5" s="560"/>
      <c r="W5" s="560"/>
      <c r="X5" s="560"/>
      <c r="Y5" s="560"/>
      <c r="Z5" s="560"/>
      <c r="AA5" s="560"/>
      <c r="AB5" s="560"/>
      <c r="AC5" s="560"/>
      <c r="AD5" s="560"/>
      <c r="AE5" s="560"/>
      <c r="AF5" s="560"/>
      <c r="AG5" s="560"/>
      <c r="AH5" s="560"/>
      <c r="AI5" s="560"/>
      <c r="AJ5" s="560"/>
      <c r="AK5" s="560"/>
      <c r="AL5" s="560"/>
      <c r="AM5" s="560"/>
      <c r="AN5" s="560"/>
      <c r="AO5" s="560"/>
      <c r="AP5" s="560"/>
      <c r="AQ5" s="560"/>
      <c r="AR5" s="560"/>
      <c r="AS5" s="560"/>
    </row>
    <row r="6" spans="3:45" ht="20.25">
      <c r="C6" s="561" t="s">
        <v>128</v>
      </c>
      <c r="D6" s="561"/>
      <c r="E6" s="561"/>
      <c r="F6" s="561"/>
      <c r="G6" s="561"/>
      <c r="H6" s="561"/>
      <c r="I6" s="561"/>
      <c r="J6" s="561"/>
      <c r="K6" s="561"/>
      <c r="L6" s="561"/>
      <c r="M6" s="561"/>
      <c r="N6" s="561"/>
      <c r="O6" s="561"/>
      <c r="P6" s="561"/>
      <c r="Q6" s="561"/>
      <c r="R6" s="561"/>
      <c r="S6" s="561"/>
      <c r="T6" s="561"/>
      <c r="U6" s="561"/>
      <c r="V6" s="561"/>
      <c r="W6" s="561"/>
      <c r="X6" s="561"/>
      <c r="Y6" s="561"/>
      <c r="Z6" s="561"/>
      <c r="AA6" s="561"/>
      <c r="AB6" s="561"/>
      <c r="AC6" s="561"/>
      <c r="AD6" s="561"/>
      <c r="AE6" s="561"/>
      <c r="AF6" s="561"/>
      <c r="AG6" s="561"/>
      <c r="AH6" s="561"/>
      <c r="AI6" s="561"/>
      <c r="AJ6" s="561"/>
      <c r="AK6" s="561"/>
      <c r="AL6" s="561"/>
      <c r="AM6" s="561"/>
      <c r="AN6" s="561"/>
      <c r="AO6" s="561"/>
      <c r="AP6" s="561"/>
      <c r="AQ6" s="561"/>
      <c r="AR6" s="561"/>
      <c r="AS6" s="561"/>
    </row>
    <row r="7" spans="3:27" ht="20.25" customHeight="1" thickBot="1">
      <c r="C7" s="562"/>
      <c r="D7" s="563"/>
      <c r="E7" s="563"/>
      <c r="F7" s="563"/>
      <c r="G7" s="563"/>
      <c r="H7" s="563"/>
      <c r="I7" s="563"/>
      <c r="J7" s="563"/>
      <c r="K7" s="563"/>
      <c r="L7" s="563"/>
      <c r="M7" s="563"/>
      <c r="N7" s="563"/>
      <c r="O7" s="563"/>
      <c r="P7" s="563"/>
      <c r="Q7" s="563"/>
      <c r="R7" s="563"/>
      <c r="S7" s="563"/>
      <c r="T7" s="538"/>
      <c r="U7" s="294"/>
      <c r="V7" s="295"/>
      <c r="W7" s="294"/>
      <c r="X7" s="294"/>
      <c r="Y7" s="294"/>
      <c r="Z7" s="294"/>
      <c r="AA7" s="294"/>
    </row>
    <row r="8" spans="3:27" ht="13.5" customHeight="1" hidden="1" outlineLevel="1">
      <c r="C8" s="288" t="s">
        <v>1</v>
      </c>
      <c r="D8" s="288">
        <v>2012001</v>
      </c>
      <c r="E8" s="288"/>
      <c r="F8" s="288"/>
      <c r="G8" s="288"/>
      <c r="H8" s="538"/>
      <c r="I8" s="538"/>
      <c r="J8" s="538"/>
      <c r="K8" s="538"/>
      <c r="L8" s="538"/>
      <c r="M8" s="538"/>
      <c r="N8" s="538"/>
      <c r="O8" s="538"/>
      <c r="P8" s="296"/>
      <c r="Q8" s="538"/>
      <c r="R8" s="538"/>
      <c r="S8" s="538"/>
      <c r="T8" s="538"/>
      <c r="U8" s="294"/>
      <c r="V8" s="295"/>
      <c r="W8" s="294"/>
      <c r="X8" s="294"/>
      <c r="Y8" s="294"/>
      <c r="Z8" s="294"/>
      <c r="AA8" s="294"/>
    </row>
    <row r="9" spans="3:27" ht="13.5" customHeight="1" hidden="1" outlineLevel="1">
      <c r="C9" s="288" t="s">
        <v>2</v>
      </c>
      <c r="D9" s="288">
        <v>2012003</v>
      </c>
      <c r="E9" s="288"/>
      <c r="F9" s="288"/>
      <c r="G9" s="288"/>
      <c r="H9" s="538"/>
      <c r="I9" s="538"/>
      <c r="J9" s="538"/>
      <c r="K9" s="538"/>
      <c r="L9" s="538"/>
      <c r="M9" s="538"/>
      <c r="N9" s="538"/>
      <c r="O9" s="538"/>
      <c r="P9" s="296"/>
      <c r="Q9" s="538"/>
      <c r="R9" s="538"/>
      <c r="S9" s="538"/>
      <c r="T9" s="538"/>
      <c r="U9" s="294"/>
      <c r="V9" s="295"/>
      <c r="W9" s="294"/>
      <c r="X9" s="294"/>
      <c r="Y9" s="294"/>
      <c r="Z9" s="294"/>
      <c r="AA9" s="294"/>
    </row>
    <row r="10" spans="3:27" ht="13.5" customHeight="1" hidden="1" outlineLevel="1">
      <c r="C10" s="288" t="s">
        <v>3</v>
      </c>
      <c r="D10" s="288">
        <v>2012012</v>
      </c>
      <c r="E10" s="288"/>
      <c r="F10" s="288"/>
      <c r="G10" s="288"/>
      <c r="H10" s="538"/>
      <c r="I10" s="538"/>
      <c r="J10" s="538"/>
      <c r="K10" s="538"/>
      <c r="L10" s="538"/>
      <c r="M10" s="538"/>
      <c r="N10" s="538"/>
      <c r="O10" s="538"/>
      <c r="P10" s="296"/>
      <c r="Q10" s="538"/>
      <c r="R10" s="538"/>
      <c r="S10" s="538"/>
      <c r="T10" s="538"/>
      <c r="U10" s="294"/>
      <c r="V10" s="295"/>
      <c r="W10" s="294"/>
      <c r="X10" s="294"/>
      <c r="Y10" s="294"/>
      <c r="Z10" s="294"/>
      <c r="AA10" s="294"/>
    </row>
    <row r="11" spans="3:27" ht="13.5" customHeight="1" hidden="1" outlineLevel="1">
      <c r="C11" s="288"/>
      <c r="D11" s="288"/>
      <c r="E11" s="288"/>
      <c r="F11" s="288"/>
      <c r="G11" s="288"/>
      <c r="H11" s="538"/>
      <c r="I11" s="538"/>
      <c r="J11" s="538"/>
      <c r="K11" s="538"/>
      <c r="L11" s="538"/>
      <c r="M11" s="538"/>
      <c r="N11" s="538"/>
      <c r="O11" s="538"/>
      <c r="P11" s="296"/>
      <c r="Q11" s="538"/>
      <c r="R11" s="538"/>
      <c r="S11" s="538"/>
      <c r="T11" s="538"/>
      <c r="U11" s="294"/>
      <c r="V11" s="295"/>
      <c r="W11" s="294"/>
      <c r="X11" s="294"/>
      <c r="Y11" s="294"/>
      <c r="Z11" s="294"/>
      <c r="AA11" s="294"/>
    </row>
    <row r="12" spans="3:20" ht="13.5" customHeight="1" hidden="1" outlineLevel="1">
      <c r="C12" s="297" t="s">
        <v>4</v>
      </c>
      <c r="D12" s="298" t="s">
        <v>5</v>
      </c>
      <c r="E12" s="288"/>
      <c r="F12" s="288"/>
      <c r="G12" s="288"/>
      <c r="L12" s="299" t="s">
        <v>4</v>
      </c>
      <c r="M12" s="299" t="s">
        <v>5</v>
      </c>
      <c r="Q12" s="299" t="s">
        <v>6</v>
      </c>
      <c r="R12" s="299"/>
      <c r="S12" s="299" t="s">
        <v>6</v>
      </c>
      <c r="T12" s="299"/>
    </row>
    <row r="13" spans="3:7" ht="13.5" customHeight="1" hidden="1" outlineLevel="1" thickBot="1">
      <c r="C13" s="289"/>
      <c r="D13" s="288"/>
      <c r="E13" s="288"/>
      <c r="F13" s="288"/>
      <c r="G13" s="288"/>
    </row>
    <row r="14" spans="3:45" s="310" customFormat="1" ht="15.75" customHeight="1" collapsed="1" thickBot="1">
      <c r="C14" s="549" t="s">
        <v>7</v>
      </c>
      <c r="D14" s="550"/>
      <c r="E14" s="550"/>
      <c r="F14" s="551"/>
      <c r="G14" s="301"/>
      <c r="H14" s="302"/>
      <c r="I14" s="303"/>
      <c r="J14" s="304"/>
      <c r="K14" s="305"/>
      <c r="L14" s="549" t="s">
        <v>8</v>
      </c>
      <c r="M14" s="550"/>
      <c r="N14" s="550"/>
      <c r="O14" s="551"/>
      <c r="P14" s="305"/>
      <c r="Q14" s="306" t="s">
        <v>9</v>
      </c>
      <c r="R14" s="307"/>
      <c r="S14" s="307"/>
      <c r="T14" s="307"/>
      <c r="U14" s="308"/>
      <c r="V14" s="309"/>
      <c r="AR14" s="549" t="s">
        <v>86</v>
      </c>
      <c r="AS14" s="551"/>
    </row>
    <row r="15" spans="3:22" s="310" customFormat="1" ht="15.75">
      <c r="C15" s="31" t="s">
        <v>10</v>
      </c>
      <c r="D15" s="32" t="s">
        <v>85</v>
      </c>
      <c r="E15" s="552" t="s">
        <v>12</v>
      </c>
      <c r="F15" s="553"/>
      <c r="G15" s="311"/>
      <c r="H15" s="312"/>
      <c r="I15" s="313" t="s">
        <v>13</v>
      </c>
      <c r="J15" s="314"/>
      <c r="K15" s="305"/>
      <c r="L15" s="31" t="s">
        <v>10</v>
      </c>
      <c r="M15" s="37" t="s">
        <v>85</v>
      </c>
      <c r="N15" s="552" t="s">
        <v>12</v>
      </c>
      <c r="O15" s="553"/>
      <c r="P15" s="38"/>
      <c r="Q15" s="39" t="s">
        <v>11</v>
      </c>
      <c r="R15" s="552" t="s">
        <v>12</v>
      </c>
      <c r="S15" s="553"/>
      <c r="T15" s="552" t="s">
        <v>12</v>
      </c>
      <c r="U15" s="553"/>
      <c r="V15" s="309"/>
    </row>
    <row r="16" spans="3:22" s="310" customFormat="1" ht="16.5" thickBot="1">
      <c r="C16" s="40"/>
      <c r="D16" s="41"/>
      <c r="E16" s="315" t="s">
        <v>14</v>
      </c>
      <c r="F16" s="316" t="s">
        <v>15</v>
      </c>
      <c r="G16" s="311"/>
      <c r="H16" s="317"/>
      <c r="I16" s="318"/>
      <c r="J16" s="319"/>
      <c r="K16" s="305"/>
      <c r="L16" s="40"/>
      <c r="M16" s="41"/>
      <c r="N16" s="315" t="s">
        <v>14</v>
      </c>
      <c r="O16" s="316" t="s">
        <v>15</v>
      </c>
      <c r="P16" s="38"/>
      <c r="Q16" s="48"/>
      <c r="R16" s="315" t="s">
        <v>14</v>
      </c>
      <c r="S16" s="316" t="s">
        <v>15</v>
      </c>
      <c r="T16" s="315" t="s">
        <v>14</v>
      </c>
      <c r="U16" s="316" t="s">
        <v>15</v>
      </c>
      <c r="V16" s="309"/>
    </row>
    <row r="17" spans="3:22" s="320" customFormat="1" ht="12" customHeight="1">
      <c r="C17" s="321"/>
      <c r="D17" s="322"/>
      <c r="E17" s="323"/>
      <c r="F17" s="324"/>
      <c r="G17" s="323"/>
      <c r="H17" s="325"/>
      <c r="I17" s="326"/>
      <c r="J17" s="324"/>
      <c r="K17" s="327"/>
      <c r="L17" s="321"/>
      <c r="M17" s="328"/>
      <c r="N17" s="323"/>
      <c r="O17" s="329"/>
      <c r="P17" s="327"/>
      <c r="Q17" s="330"/>
      <c r="R17" s="323"/>
      <c r="S17" s="324"/>
      <c r="T17" s="323"/>
      <c r="V17" s="331"/>
    </row>
    <row r="18" spans="1:50" ht="18" outlineLevel="2">
      <c r="A18" s="250" t="s">
        <v>16</v>
      </c>
      <c r="B18" s="250" t="s">
        <v>17</v>
      </c>
      <c r="C18" s="251">
        <v>-601.0485</v>
      </c>
      <c r="D18" s="252">
        <v>-667.9547</v>
      </c>
      <c r="E18" s="253">
        <v>-66.90620000000001</v>
      </c>
      <c r="F18" s="254">
        <v>-0.10016577471496198</v>
      </c>
      <c r="G18" s="253"/>
      <c r="H18" s="255"/>
      <c r="I18" s="256" t="s">
        <v>18</v>
      </c>
      <c r="J18" s="257"/>
      <c r="L18" s="251">
        <v>-7049.4129</v>
      </c>
      <c r="M18" s="252">
        <v>-7001.8244</v>
      </c>
      <c r="N18" s="253">
        <f>M18-L18</f>
        <v>47.58849999999984</v>
      </c>
      <c r="O18" s="254">
        <f>-N18/M18</f>
        <v>0.006796585758420311</v>
      </c>
      <c r="P18" s="258"/>
      <c r="Q18" s="259">
        <v>-7425.9412</v>
      </c>
      <c r="R18" s="253">
        <v>-5921.2397</v>
      </c>
      <c r="S18" s="254">
        <v>-0.7973722846068321</v>
      </c>
      <c r="T18" s="260">
        <v>7425.143827715393</v>
      </c>
      <c r="U18" s="261">
        <v>9312.016445839448</v>
      </c>
      <c r="W18" s="250">
        <v>-589</v>
      </c>
      <c r="X18" s="263" t="s">
        <v>19</v>
      </c>
      <c r="Y18" s="264"/>
      <c r="Z18" s="264"/>
      <c r="AA18" s="264"/>
      <c r="AB18" s="264"/>
      <c r="AR18" s="565" t="s">
        <v>109</v>
      </c>
      <c r="AS18" s="547"/>
      <c r="AU18" s="332"/>
      <c r="AV18" s="332"/>
      <c r="AW18" s="332"/>
      <c r="AX18" s="332"/>
    </row>
    <row r="19" spans="1:49" ht="15" outlineLevel="2">
      <c r="A19" s="250" t="s">
        <v>16</v>
      </c>
      <c r="B19" s="250" t="s">
        <v>20</v>
      </c>
      <c r="C19" s="333">
        <v>-190.8138</v>
      </c>
      <c r="D19" s="252">
        <v>-110.536</v>
      </c>
      <c r="E19" s="253">
        <v>80.27779999999998</v>
      </c>
      <c r="F19" s="254">
        <v>0.7262593182311644</v>
      </c>
      <c r="G19" s="253"/>
      <c r="H19" s="255"/>
      <c r="I19" s="256" t="s">
        <v>21</v>
      </c>
      <c r="J19" s="257"/>
      <c r="L19" s="333">
        <v>-1272.4699</v>
      </c>
      <c r="M19" s="252">
        <v>-2233.9547</v>
      </c>
      <c r="N19" s="253">
        <f>M19-L19</f>
        <v>-961.4847999999997</v>
      </c>
      <c r="O19" s="254">
        <f>-N19/M19</f>
        <v>-0.4303958356899537</v>
      </c>
      <c r="P19" s="258"/>
      <c r="Q19" s="259">
        <v>-1231.977</v>
      </c>
      <c r="R19" s="253">
        <v>-787.6797000000001</v>
      </c>
      <c r="S19" s="254">
        <v>-0.6393623419917742</v>
      </c>
      <c r="T19" s="260">
        <v>1231.3376376580084</v>
      </c>
      <c r="U19" s="261">
        <v>1925.8838952292413</v>
      </c>
      <c r="X19" s="264" t="s">
        <v>22</v>
      </c>
      <c r="Y19" s="264"/>
      <c r="Z19" s="264"/>
      <c r="AA19" s="264"/>
      <c r="AB19" s="264"/>
      <c r="AR19" s="565" t="s">
        <v>110</v>
      </c>
      <c r="AS19" s="547"/>
      <c r="AT19" s="435">
        <f>M19+M54</f>
        <v>262.7991999999999</v>
      </c>
      <c r="AU19" s="435">
        <f>N19+N54</f>
        <v>243.88300000000004</v>
      </c>
      <c r="AV19" s="544">
        <f>AU19/AT19</f>
        <v>0.9280203288290075</v>
      </c>
      <c r="AW19" s="334"/>
    </row>
    <row r="20" spans="1:49" s="320" customFormat="1" ht="18" outlineLevel="2">
      <c r="A20" s="250" t="s">
        <v>16</v>
      </c>
      <c r="B20" s="250" t="s">
        <v>23</v>
      </c>
      <c r="C20" s="335">
        <v>0</v>
      </c>
      <c r="D20" s="336">
        <v>0</v>
      </c>
      <c r="E20" s="337">
        <v>0</v>
      </c>
      <c r="F20" s="338">
        <v>0</v>
      </c>
      <c r="G20" s="253"/>
      <c r="H20" s="255"/>
      <c r="I20" s="339" t="s">
        <v>24</v>
      </c>
      <c r="J20" s="257"/>
      <c r="K20" s="256"/>
      <c r="L20" s="335">
        <v>-7.2823</v>
      </c>
      <c r="M20" s="336">
        <v>0</v>
      </c>
      <c r="N20" s="337">
        <f>M20-L20</f>
        <v>7.2823</v>
      </c>
      <c r="O20" s="338">
        <v>1</v>
      </c>
      <c r="P20" s="258"/>
      <c r="Q20" s="340">
        <v>0</v>
      </c>
      <c r="R20" s="337">
        <v>7.2323</v>
      </c>
      <c r="S20" s="338" t="e">
        <v>#DIV/0!</v>
      </c>
      <c r="T20" s="341" t="e">
        <v>#DIV/0!</v>
      </c>
      <c r="U20" s="342" t="e">
        <v>#DIV/0!</v>
      </c>
      <c r="V20" s="331"/>
      <c r="X20" s="310"/>
      <c r="Y20" s="310"/>
      <c r="Z20" s="310"/>
      <c r="AA20" s="310"/>
      <c r="AB20" s="310"/>
      <c r="AR20" s="547"/>
      <c r="AS20" s="547"/>
      <c r="AU20" s="250"/>
      <c r="AV20" s="334"/>
      <c r="AW20" s="332"/>
    </row>
    <row r="21" spans="3:28" ht="15" outlineLevel="1">
      <c r="C21" s="251">
        <v>-791.8623</v>
      </c>
      <c r="D21" s="252">
        <v>-778.4907000000001</v>
      </c>
      <c r="E21" s="253">
        <v>13.371599999999972</v>
      </c>
      <c r="F21" s="254">
        <v>0.017176313088903914</v>
      </c>
      <c r="G21" s="253"/>
      <c r="H21" s="255"/>
      <c r="I21" s="256" t="s">
        <v>16</v>
      </c>
      <c r="J21" s="257"/>
      <c r="L21" s="251">
        <v>-8329.1651</v>
      </c>
      <c r="M21" s="252">
        <v>-9235.7791</v>
      </c>
      <c r="N21" s="253">
        <f>SUM(N18:N20)</f>
        <v>-906.6139999999999</v>
      </c>
      <c r="O21" s="254">
        <f>-N21/M21</f>
        <v>-0.09816323995882491</v>
      </c>
      <c r="P21" s="258"/>
      <c r="Q21" s="259">
        <v>-8657.9182</v>
      </c>
      <c r="R21" s="253">
        <v>-6701.687100000001</v>
      </c>
      <c r="S21" s="254">
        <v>-0.774052947277788</v>
      </c>
      <c r="T21" s="260" t="e">
        <v>#DIV/0!</v>
      </c>
      <c r="U21" s="261" t="e">
        <v>#DIV/0!</v>
      </c>
      <c r="X21" s="264"/>
      <c r="Y21" s="264"/>
      <c r="Z21" s="264"/>
      <c r="AA21" s="264"/>
      <c r="AB21" s="264"/>
    </row>
    <row r="22" spans="3:28" ht="9" customHeight="1" outlineLevel="1">
      <c r="C22" s="251"/>
      <c r="D22" s="252"/>
      <c r="E22" s="253"/>
      <c r="F22" s="343"/>
      <c r="G22" s="253"/>
      <c r="H22" s="255"/>
      <c r="I22" s="256"/>
      <c r="J22" s="257"/>
      <c r="L22" s="251"/>
      <c r="M22" s="252"/>
      <c r="N22" s="253"/>
      <c r="O22" s="343"/>
      <c r="P22" s="344"/>
      <c r="Q22" s="259"/>
      <c r="R22" s="253"/>
      <c r="S22" s="343"/>
      <c r="T22" s="260"/>
      <c r="U22" s="260"/>
      <c r="X22" s="264"/>
      <c r="Y22" s="264"/>
      <c r="Z22" s="264"/>
      <c r="AA22" s="264"/>
      <c r="AB22" s="264"/>
    </row>
    <row r="23" spans="1:44" ht="18.75" customHeight="1" outlineLevel="1">
      <c r="A23" s="250" t="s">
        <v>25</v>
      </c>
      <c r="B23" s="250" t="s">
        <v>17</v>
      </c>
      <c r="C23" s="335">
        <v>19.33</v>
      </c>
      <c r="D23" s="336">
        <v>24.319</v>
      </c>
      <c r="E23" s="337">
        <v>4.989000000000001</v>
      </c>
      <c r="F23" s="338">
        <v>-0.20514823800320742</v>
      </c>
      <c r="G23" s="253"/>
      <c r="H23" s="255"/>
      <c r="I23" s="339" t="s">
        <v>25</v>
      </c>
      <c r="J23" s="257"/>
      <c r="L23" s="335">
        <v>411.1633</v>
      </c>
      <c r="M23" s="336">
        <v>371.0377</v>
      </c>
      <c r="N23" s="337">
        <f>M23-L23</f>
        <v>-40.12560000000002</v>
      </c>
      <c r="O23" s="338">
        <f>N23/M23</f>
        <v>-0.10814426674162766</v>
      </c>
      <c r="P23" s="258"/>
      <c r="Q23" s="340">
        <v>381.368</v>
      </c>
      <c r="R23" s="337">
        <v>318.1771</v>
      </c>
      <c r="S23" s="338">
        <v>0.8343046611147238</v>
      </c>
      <c r="T23" s="341">
        <v>-380.53369533888525</v>
      </c>
      <c r="U23" s="342">
        <v>-456.10879703159026</v>
      </c>
      <c r="X23" s="263" t="s">
        <v>26</v>
      </c>
      <c r="Y23" s="264"/>
      <c r="Z23" s="264"/>
      <c r="AA23" s="264"/>
      <c r="AB23" s="264"/>
      <c r="AR23" s="537" t="s">
        <v>111</v>
      </c>
    </row>
    <row r="24" spans="3:28" s="320" customFormat="1" ht="15.75">
      <c r="C24" s="345">
        <v>-772.5323</v>
      </c>
      <c r="D24" s="346">
        <v>-754.1717000000001</v>
      </c>
      <c r="E24" s="347">
        <v>18.360599999999973</v>
      </c>
      <c r="F24" s="348">
        <v>0.024345384479422884</v>
      </c>
      <c r="G24" s="347"/>
      <c r="H24" s="349"/>
      <c r="I24" s="323" t="s">
        <v>27</v>
      </c>
      <c r="J24" s="329"/>
      <c r="K24" s="323"/>
      <c r="L24" s="345">
        <v>-7918.0018</v>
      </c>
      <c r="M24" s="346">
        <v>-8864.741399999999</v>
      </c>
      <c r="N24" s="347">
        <f>N21+N23</f>
        <v>-946.7395999999999</v>
      </c>
      <c r="O24" s="348">
        <f>-N24/M24</f>
        <v>-0.10679833254921571</v>
      </c>
      <c r="P24" s="350"/>
      <c r="Q24" s="351">
        <v>-8276.5502</v>
      </c>
      <c r="R24" s="347">
        <v>-6383.510000000001</v>
      </c>
      <c r="S24" s="348">
        <v>-0.771276660655064</v>
      </c>
      <c r="T24" s="352" t="e">
        <v>#DIV/0!</v>
      </c>
      <c r="U24" s="353" t="e">
        <v>#DIV/0!</v>
      </c>
      <c r="V24" s="331"/>
      <c r="X24" s="310"/>
      <c r="Y24" s="310"/>
      <c r="Z24" s="310"/>
      <c r="AA24" s="310"/>
      <c r="AB24" s="310"/>
    </row>
    <row r="25" spans="3:28" ht="15">
      <c r="C25" s="251"/>
      <c r="D25" s="252"/>
      <c r="E25" s="253"/>
      <c r="F25" s="343"/>
      <c r="G25" s="253"/>
      <c r="H25" s="255"/>
      <c r="I25" s="256"/>
      <c r="J25" s="257"/>
      <c r="L25" s="251"/>
      <c r="M25" s="252"/>
      <c r="N25" s="253"/>
      <c r="O25" s="343"/>
      <c r="P25" s="344"/>
      <c r="Q25" s="259"/>
      <c r="R25" s="253"/>
      <c r="S25" s="343"/>
      <c r="T25" s="260"/>
      <c r="U25" s="260"/>
      <c r="X25" s="264"/>
      <c r="Y25" s="264"/>
      <c r="Z25" s="264"/>
      <c r="AA25" s="264"/>
      <c r="AB25" s="264"/>
    </row>
    <row r="26" spans="1:48" ht="15">
      <c r="A26" s="250" t="s">
        <v>28</v>
      </c>
      <c r="B26" s="250" t="s">
        <v>17</v>
      </c>
      <c r="C26" s="251">
        <v>1739.2941</v>
      </c>
      <c r="D26" s="252">
        <v>1832.9763</v>
      </c>
      <c r="E26" s="253">
        <v>93.68219999999997</v>
      </c>
      <c r="F26" s="254">
        <v>0.051109335128882986</v>
      </c>
      <c r="G26" s="253"/>
      <c r="H26" s="255"/>
      <c r="I26" s="256" t="s">
        <v>29</v>
      </c>
      <c r="J26" s="257"/>
      <c r="L26" s="251">
        <v>21654.1689</v>
      </c>
      <c r="M26" s="252">
        <v>21876.8993</v>
      </c>
      <c r="N26" s="253">
        <f>M26-L26</f>
        <v>222.73040000000037</v>
      </c>
      <c r="O26" s="254">
        <f>N26/M26</f>
        <v>0.010181077169377488</v>
      </c>
      <c r="P26" s="258"/>
      <c r="Q26" s="259">
        <v>22320.3048</v>
      </c>
      <c r="R26" s="253">
        <v>17024.189300000002</v>
      </c>
      <c r="S26" s="254">
        <v>0.7627220798526013</v>
      </c>
      <c r="T26" s="260">
        <v>-22319.54207792015</v>
      </c>
      <c r="U26" s="261">
        <v>-29263.007676706406</v>
      </c>
      <c r="X26" s="264"/>
      <c r="Y26" s="264"/>
      <c r="Z26" s="264"/>
      <c r="AA26" s="264"/>
      <c r="AB26" s="264"/>
      <c r="AR26" s="375" t="s">
        <v>119</v>
      </c>
      <c r="AS26" s="354"/>
      <c r="AT26" s="543">
        <f>M26+M29+M30</f>
        <v>23171.522900000004</v>
      </c>
      <c r="AU26" s="543">
        <f>N26+N29+N30</f>
        <v>351.4643000000004</v>
      </c>
      <c r="AV26" s="544">
        <f>AU26/AT26</f>
        <v>0.015167941335439817</v>
      </c>
    </row>
    <row r="27" spans="3:45" s="355" customFormat="1" ht="15">
      <c r="C27" s="356">
        <v>604.24</v>
      </c>
      <c r="D27" s="357">
        <v>606.3000000000001</v>
      </c>
      <c r="E27" s="358">
        <v>2.060000000000059</v>
      </c>
      <c r="F27" s="359">
        <v>0.003397657925119675</v>
      </c>
      <c r="G27" s="360"/>
      <c r="H27" s="361"/>
      <c r="I27" s="362" t="s">
        <v>30</v>
      </c>
      <c r="J27" s="363"/>
      <c r="K27" s="364"/>
      <c r="L27" s="356">
        <v>556.8589814817408</v>
      </c>
      <c r="M27" s="357">
        <v>563</v>
      </c>
      <c r="N27" s="358">
        <v>-2.7799999999999727</v>
      </c>
      <c r="O27" s="359">
        <v>-0.004682830660707889</v>
      </c>
      <c r="P27" s="365"/>
      <c r="Q27" s="366">
        <v>646</v>
      </c>
      <c r="R27" s="358">
        <v>646.0046828306607</v>
      </c>
      <c r="S27" s="359">
        <v>1.0000072489638712</v>
      </c>
      <c r="T27" s="367">
        <v>-644.9999927510361</v>
      </c>
      <c r="U27" s="368">
        <v>-0.9984520011625946</v>
      </c>
      <c r="V27" s="369"/>
      <c r="X27" s="264"/>
      <c r="Y27" s="264"/>
      <c r="Z27" s="264"/>
      <c r="AA27" s="264"/>
      <c r="AB27" s="264"/>
      <c r="AR27" s="370"/>
      <c r="AS27" s="370"/>
    </row>
    <row r="28" spans="3:45" ht="9.75" customHeight="1">
      <c r="C28" s="251"/>
      <c r="D28" s="252"/>
      <c r="E28" s="253"/>
      <c r="F28" s="343"/>
      <c r="G28" s="253"/>
      <c r="H28" s="255"/>
      <c r="I28" s="256"/>
      <c r="J28" s="257"/>
      <c r="L28" s="251"/>
      <c r="M28" s="252"/>
      <c r="N28" s="253"/>
      <c r="O28" s="343"/>
      <c r="P28" s="344"/>
      <c r="Q28" s="259"/>
      <c r="R28" s="253"/>
      <c r="S28" s="343"/>
      <c r="T28" s="260"/>
      <c r="U28" s="260"/>
      <c r="X28" s="264"/>
      <c r="Y28" s="264"/>
      <c r="Z28" s="264"/>
      <c r="AA28" s="264"/>
      <c r="AB28" s="264"/>
      <c r="AR28" s="354"/>
      <c r="AS28" s="354"/>
    </row>
    <row r="29" spans="1:45" ht="15">
      <c r="A29" s="250" t="s">
        <v>31</v>
      </c>
      <c r="B29" s="250" t="s">
        <v>17</v>
      </c>
      <c r="C29" s="251">
        <v>16.8511</v>
      </c>
      <c r="D29" s="252">
        <v>32.425</v>
      </c>
      <c r="E29" s="253">
        <v>15.573899999999998</v>
      </c>
      <c r="F29" s="254">
        <v>0.4803053199691596</v>
      </c>
      <c r="G29" s="253"/>
      <c r="H29" s="255"/>
      <c r="I29" s="256" t="s">
        <v>32</v>
      </c>
      <c r="J29" s="257"/>
      <c r="L29" s="251">
        <v>389.9562</v>
      </c>
      <c r="M29" s="252">
        <v>394.7662</v>
      </c>
      <c r="N29" s="253">
        <f aca="true" t="shared" si="0" ref="N29:N35">M29-L29</f>
        <v>4.810000000000002</v>
      </c>
      <c r="O29" s="254">
        <f aca="true" t="shared" si="1" ref="O29:O35">N29/M29</f>
        <v>0.012184427136872412</v>
      </c>
      <c r="P29" s="258"/>
      <c r="Q29" s="259">
        <v>248.35</v>
      </c>
      <c r="R29" s="253">
        <v>201.9984</v>
      </c>
      <c r="S29" s="254">
        <v>0.8133617877994765</v>
      </c>
      <c r="T29" s="260">
        <v>-247.53663821220053</v>
      </c>
      <c r="U29" s="261">
        <v>-304.3376784172548</v>
      </c>
      <c r="X29" s="263" t="s">
        <v>33</v>
      </c>
      <c r="Y29" s="264"/>
      <c r="Z29" s="264"/>
      <c r="AA29" s="264"/>
      <c r="AB29" s="264"/>
      <c r="AR29" s="375" t="s">
        <v>119</v>
      </c>
      <c r="AS29" s="354"/>
    </row>
    <row r="30" spans="1:45" s="256" customFormat="1" ht="15">
      <c r="A30" s="256" t="s">
        <v>34</v>
      </c>
      <c r="B30" s="256" t="s">
        <v>17</v>
      </c>
      <c r="C30" s="251">
        <v>53.5387</v>
      </c>
      <c r="D30" s="252">
        <v>76.8936</v>
      </c>
      <c r="E30" s="253">
        <v>23.354900000000008</v>
      </c>
      <c r="F30" s="254">
        <v>0.30373008937024676</v>
      </c>
      <c r="G30" s="253"/>
      <c r="H30" s="255"/>
      <c r="I30" s="256" t="s">
        <v>35</v>
      </c>
      <c r="J30" s="257"/>
      <c r="L30" s="251">
        <v>775.9335</v>
      </c>
      <c r="M30" s="252">
        <v>899.8574</v>
      </c>
      <c r="N30" s="253">
        <f t="shared" si="0"/>
        <v>123.9239</v>
      </c>
      <c r="O30" s="254">
        <f t="shared" si="1"/>
        <v>0.13771504240560783</v>
      </c>
      <c r="P30" s="258"/>
      <c r="Q30" s="259">
        <v>939.1716</v>
      </c>
      <c r="R30" s="253">
        <v>791.6422</v>
      </c>
      <c r="S30" s="254">
        <v>0.8429153948011204</v>
      </c>
      <c r="T30" s="260">
        <v>-938.3286846051989</v>
      </c>
      <c r="U30" s="261">
        <v>-1113.1943850979142</v>
      </c>
      <c r="V30" s="371"/>
      <c r="X30" s="288" t="s">
        <v>36</v>
      </c>
      <c r="Y30" s="372"/>
      <c r="Z30" s="372"/>
      <c r="AA30" s="372"/>
      <c r="AB30" s="372"/>
      <c r="AR30" s="373" t="s">
        <v>112</v>
      </c>
      <c r="AS30" s="374"/>
    </row>
    <row r="31" spans="1:45" ht="15">
      <c r="A31" s="250" t="s">
        <v>37</v>
      </c>
      <c r="B31" s="250" t="s">
        <v>17</v>
      </c>
      <c r="C31" s="251">
        <v>109.9689</v>
      </c>
      <c r="D31" s="252">
        <v>154.034</v>
      </c>
      <c r="E31" s="253">
        <v>44.06509999999999</v>
      </c>
      <c r="F31" s="254">
        <v>0.28607385382448025</v>
      </c>
      <c r="G31" s="253"/>
      <c r="H31" s="255"/>
      <c r="I31" s="256" t="s">
        <v>37</v>
      </c>
      <c r="J31" s="257"/>
      <c r="L31" s="251">
        <v>1497.8556</v>
      </c>
      <c r="M31" s="252">
        <v>2073.5494</v>
      </c>
      <c r="N31" s="253">
        <f t="shared" si="0"/>
        <v>575.6937999999998</v>
      </c>
      <c r="O31" s="254">
        <f t="shared" si="1"/>
        <v>0.27763688677974097</v>
      </c>
      <c r="P31" s="258"/>
      <c r="Q31" s="259">
        <v>1699.857</v>
      </c>
      <c r="R31" s="253">
        <v>1337.2521</v>
      </c>
      <c r="S31" s="254">
        <v>0.786685056448866</v>
      </c>
      <c r="T31" s="260">
        <v>-1699.070314943551</v>
      </c>
      <c r="U31" s="261">
        <v>-2159.7846571704767</v>
      </c>
      <c r="X31" s="264"/>
      <c r="Y31" s="264"/>
      <c r="Z31" s="264"/>
      <c r="AA31" s="264"/>
      <c r="AB31" s="264"/>
      <c r="AR31" s="564" t="s">
        <v>121</v>
      </c>
      <c r="AS31" s="555"/>
    </row>
    <row r="32" spans="1:45" ht="15">
      <c r="A32" s="250" t="s">
        <v>38</v>
      </c>
      <c r="B32" s="250" t="s">
        <v>17</v>
      </c>
      <c r="C32" s="251">
        <v>10.288</v>
      </c>
      <c r="D32" s="252">
        <v>28.6533</v>
      </c>
      <c r="E32" s="253">
        <v>18.3653</v>
      </c>
      <c r="F32" s="254">
        <v>0.6409488610386936</v>
      </c>
      <c r="G32" s="253"/>
      <c r="H32" s="255"/>
      <c r="I32" s="256" t="s">
        <v>39</v>
      </c>
      <c r="J32" s="257"/>
      <c r="L32" s="251">
        <v>151.8411</v>
      </c>
      <c r="M32" s="252">
        <v>268.5721</v>
      </c>
      <c r="N32" s="253">
        <f t="shared" si="0"/>
        <v>116.73099999999997</v>
      </c>
      <c r="O32" s="254">
        <f t="shared" si="1"/>
        <v>0.4346356155386206</v>
      </c>
      <c r="P32" s="258"/>
      <c r="Q32" s="259">
        <v>396.89</v>
      </c>
      <c r="R32" s="253">
        <v>372.85589999999996</v>
      </c>
      <c r="S32" s="254">
        <v>0.9394439265287611</v>
      </c>
      <c r="T32" s="260">
        <v>-395.9505560734712</v>
      </c>
      <c r="U32" s="261">
        <v>-421.4733257539977</v>
      </c>
      <c r="X32" s="264" t="s">
        <v>40</v>
      </c>
      <c r="Y32" s="264"/>
      <c r="Z32" s="264"/>
      <c r="AA32" s="264"/>
      <c r="AB32" s="264"/>
      <c r="AR32" s="375" t="s">
        <v>94</v>
      </c>
      <c r="AS32" s="354"/>
    </row>
    <row r="33" spans="1:45" ht="15">
      <c r="A33" s="250" t="s">
        <v>41</v>
      </c>
      <c r="B33" s="250" t="s">
        <v>17</v>
      </c>
      <c r="C33" s="251">
        <v>49.3514</v>
      </c>
      <c r="D33" s="252">
        <v>47.526</v>
      </c>
      <c r="E33" s="253">
        <v>-1.8253999999999948</v>
      </c>
      <c r="F33" s="254">
        <v>-0.03840845011151779</v>
      </c>
      <c r="G33" s="253"/>
      <c r="H33" s="255"/>
      <c r="I33" s="256" t="s">
        <v>41</v>
      </c>
      <c r="J33" s="257"/>
      <c r="L33" s="251">
        <v>582.1754</v>
      </c>
      <c r="M33" s="252">
        <v>1005.3766</v>
      </c>
      <c r="N33" s="253">
        <f t="shared" si="0"/>
        <v>423.2012000000001</v>
      </c>
      <c r="O33" s="254">
        <f t="shared" si="1"/>
        <v>0.420937984830759</v>
      </c>
      <c r="P33" s="258"/>
      <c r="Q33" s="259">
        <v>570.312</v>
      </c>
      <c r="R33" s="253">
        <v>431.1125</v>
      </c>
      <c r="S33" s="254">
        <v>0.7559239503990798</v>
      </c>
      <c r="T33" s="260">
        <v>-569.556076049601</v>
      </c>
      <c r="U33" s="261">
        <v>-753.4568467488185</v>
      </c>
      <c r="X33" s="263" t="s">
        <v>42</v>
      </c>
      <c r="Y33" s="264"/>
      <c r="Z33" s="264"/>
      <c r="AA33" s="264"/>
      <c r="AB33" s="264"/>
      <c r="AR33" s="373" t="s">
        <v>113</v>
      </c>
      <c r="AS33" s="354"/>
    </row>
    <row r="34" spans="1:45" ht="15">
      <c r="A34" s="250" t="s">
        <v>43</v>
      </c>
      <c r="B34" s="250" t="s">
        <v>17</v>
      </c>
      <c r="C34" s="251">
        <v>693.9671</v>
      </c>
      <c r="D34" s="252">
        <v>532.9268</v>
      </c>
      <c r="E34" s="253">
        <v>-161.0403</v>
      </c>
      <c r="F34" s="254">
        <v>-0.3021808998909419</v>
      </c>
      <c r="G34" s="253"/>
      <c r="H34" s="255"/>
      <c r="I34" s="256" t="s">
        <v>43</v>
      </c>
      <c r="J34" s="257"/>
      <c r="L34" s="251">
        <v>7486.9989</v>
      </c>
      <c r="M34" s="252">
        <v>6824.98</v>
      </c>
      <c r="N34" s="253">
        <f t="shared" si="0"/>
        <v>-662.0189</v>
      </c>
      <c r="O34" s="254">
        <f t="shared" si="1"/>
        <v>-0.09699939047440433</v>
      </c>
      <c r="P34" s="258"/>
      <c r="Q34" s="259">
        <v>6324.2731</v>
      </c>
      <c r="R34" s="253">
        <v>4592.959000000001</v>
      </c>
      <c r="S34" s="254">
        <v>0.7262429890954584</v>
      </c>
      <c r="T34" s="260">
        <v>-6323.546857010905</v>
      </c>
      <c r="U34" s="261">
        <v>-8707.205373351604</v>
      </c>
      <c r="X34" s="263" t="s">
        <v>44</v>
      </c>
      <c r="Y34" s="264"/>
      <c r="Z34" s="264"/>
      <c r="AA34" s="264"/>
      <c r="AB34" s="264"/>
      <c r="AR34" s="564" t="s">
        <v>114</v>
      </c>
      <c r="AS34" s="555"/>
    </row>
    <row r="35" spans="1:45" ht="15.75" customHeight="1">
      <c r="A35" s="250" t="s">
        <v>45</v>
      </c>
      <c r="B35" s="250" t="s">
        <v>17</v>
      </c>
      <c r="C35" s="251">
        <v>25.6685</v>
      </c>
      <c r="D35" s="252">
        <v>77.5179</v>
      </c>
      <c r="E35" s="253">
        <v>51.849399999999996</v>
      </c>
      <c r="F35" s="254">
        <v>0.6688700287288484</v>
      </c>
      <c r="G35" s="253"/>
      <c r="H35" s="255"/>
      <c r="I35" s="256" t="s">
        <v>45</v>
      </c>
      <c r="J35" s="257"/>
      <c r="L35" s="251">
        <v>1616.1825</v>
      </c>
      <c r="M35" s="252">
        <v>1720.9902</v>
      </c>
      <c r="N35" s="253">
        <f t="shared" si="0"/>
        <v>104.80770000000007</v>
      </c>
      <c r="O35" s="254">
        <f t="shared" si="1"/>
        <v>0.06089964951572651</v>
      </c>
      <c r="P35" s="258"/>
      <c r="Q35" s="259">
        <v>2118.9715</v>
      </c>
      <c r="R35" s="253">
        <v>1328.81</v>
      </c>
      <c r="S35" s="254">
        <v>0.6271014027324104</v>
      </c>
      <c r="T35" s="260">
        <v>-2118.3443985972676</v>
      </c>
      <c r="U35" s="261">
        <v>-3377.9933984634754</v>
      </c>
      <c r="X35" s="264" t="s">
        <v>46</v>
      </c>
      <c r="Y35" s="264"/>
      <c r="Z35" s="264"/>
      <c r="AA35" s="264"/>
      <c r="AB35" s="264"/>
      <c r="AR35" s="286" t="s">
        <v>115</v>
      </c>
      <c r="AS35" s="354"/>
    </row>
    <row r="36" spans="1:45" ht="15" customHeight="1" hidden="1" outlineLevel="1">
      <c r="A36" s="250" t="s">
        <v>47</v>
      </c>
      <c r="B36" s="250" t="s">
        <v>17</v>
      </c>
      <c r="C36" s="251">
        <v>50.5286</v>
      </c>
      <c r="D36" s="252">
        <v>123.111</v>
      </c>
      <c r="E36" s="253">
        <v>72.5824</v>
      </c>
      <c r="F36" s="254">
        <v>0.5895687631487032</v>
      </c>
      <c r="G36" s="253"/>
      <c r="H36" s="255"/>
      <c r="I36" s="256" t="s">
        <v>47</v>
      </c>
      <c r="J36" s="257"/>
      <c r="L36" s="251">
        <v>1464.4597</v>
      </c>
      <c r="M36" s="252">
        <v>925.9188</v>
      </c>
      <c r="N36" s="253">
        <v>71.83190000000002</v>
      </c>
      <c r="O36" s="254">
        <v>0.3050638926957754</v>
      </c>
      <c r="P36" s="258"/>
      <c r="Q36" s="259">
        <v>1007.0434</v>
      </c>
      <c r="R36" s="253">
        <v>843.4102</v>
      </c>
      <c r="S36" s="254">
        <v>0.8375112730990542</v>
      </c>
      <c r="T36" s="260">
        <v>-1006.205888726901</v>
      </c>
      <c r="U36" s="261">
        <v>-1201.4236954729265</v>
      </c>
      <c r="X36" s="264"/>
      <c r="Y36" s="264"/>
      <c r="Z36" s="264"/>
      <c r="AA36" s="264"/>
      <c r="AB36" s="264"/>
      <c r="AR36" s="354"/>
      <c r="AS36" s="354"/>
    </row>
    <row r="37" spans="1:45" ht="15" customHeight="1" hidden="1" outlineLevel="1">
      <c r="A37" s="250" t="s">
        <v>48</v>
      </c>
      <c r="B37" s="250" t="s">
        <v>17</v>
      </c>
      <c r="C37" s="251">
        <v>0</v>
      </c>
      <c r="D37" s="252">
        <v>0</v>
      </c>
      <c r="E37" s="253">
        <v>0</v>
      </c>
      <c r="F37" s="254" t="e">
        <v>#DIV/0!</v>
      </c>
      <c r="G37" s="253"/>
      <c r="H37" s="255"/>
      <c r="I37" s="256" t="s">
        <v>48</v>
      </c>
      <c r="J37" s="257"/>
      <c r="L37" s="251">
        <v>75.8611</v>
      </c>
      <c r="M37" s="252">
        <v>195.5519</v>
      </c>
      <c r="N37" s="253">
        <v>0</v>
      </c>
      <c r="O37" s="254" t="e">
        <v>#DIV/0!</v>
      </c>
      <c r="P37" s="258"/>
      <c r="Q37" s="259">
        <v>170</v>
      </c>
      <c r="R37" s="253">
        <v>170</v>
      </c>
      <c r="S37" s="254">
        <v>1</v>
      </c>
      <c r="T37" s="260">
        <v>-169</v>
      </c>
      <c r="U37" s="261">
        <v>-169</v>
      </c>
      <c r="X37" s="264"/>
      <c r="Y37" s="264"/>
      <c r="Z37" s="264"/>
      <c r="AA37" s="264"/>
      <c r="AB37" s="264"/>
      <c r="AR37" s="354"/>
      <c r="AS37" s="354"/>
    </row>
    <row r="38" spans="3:45" ht="15" collapsed="1">
      <c r="C38" s="335">
        <v>50.5286</v>
      </c>
      <c r="D38" s="336">
        <v>121.111</v>
      </c>
      <c r="E38" s="337">
        <v>70.5824</v>
      </c>
      <c r="F38" s="338">
        <v>0.5827909933862325</v>
      </c>
      <c r="G38" s="253"/>
      <c r="H38" s="255"/>
      <c r="I38" s="339" t="s">
        <v>47</v>
      </c>
      <c r="J38" s="257"/>
      <c r="L38" s="335">
        <v>1540.3208000000002</v>
      </c>
      <c r="M38" s="341">
        <v>1121.4707</v>
      </c>
      <c r="N38" s="337">
        <f>M38-L38</f>
        <v>-418.8501000000001</v>
      </c>
      <c r="O38" s="338">
        <f>N38/M38</f>
        <v>-0.3734828738726746</v>
      </c>
      <c r="P38" s="258"/>
      <c r="Q38" s="340">
        <v>1177.0434</v>
      </c>
      <c r="R38" s="337">
        <v>1013.4102</v>
      </c>
      <c r="S38" s="338">
        <v>0.8609794677069682</v>
      </c>
      <c r="T38" s="341">
        <v>-1176.182420532293</v>
      </c>
      <c r="U38" s="342">
        <v>-1366.098106456359</v>
      </c>
      <c r="X38" s="376" t="s">
        <v>49</v>
      </c>
      <c r="Y38" s="264"/>
      <c r="Z38" s="264"/>
      <c r="AA38" s="264"/>
      <c r="AB38" s="264"/>
      <c r="AR38" s="354"/>
      <c r="AS38" s="354"/>
    </row>
    <row r="39" spans="3:45" ht="15">
      <c r="C39" s="251">
        <v>1010.1623</v>
      </c>
      <c r="D39" s="252">
        <v>1071.0876</v>
      </c>
      <c r="E39" s="253">
        <v>60.925300000000014</v>
      </c>
      <c r="F39" s="254">
        <v>0.05688171537043283</v>
      </c>
      <c r="G39" s="261"/>
      <c r="H39" s="255"/>
      <c r="I39" s="256" t="s">
        <v>50</v>
      </c>
      <c r="J39" s="257"/>
      <c r="L39" s="251">
        <v>14041.263999999997</v>
      </c>
      <c r="M39" s="252">
        <v>14309.5626</v>
      </c>
      <c r="N39" s="253">
        <f>M39-L39</f>
        <v>268.2986000000019</v>
      </c>
      <c r="O39" s="254">
        <f>N39/M39</f>
        <v>0.01874960175232763</v>
      </c>
      <c r="P39" s="258"/>
      <c r="Q39" s="259">
        <v>13474.8686</v>
      </c>
      <c r="R39" s="260">
        <v>10070.0403</v>
      </c>
      <c r="S39" s="254">
        <v>0.7473201111586351</v>
      </c>
      <c r="T39" s="260">
        <v>-13468.515946024489</v>
      </c>
      <c r="U39" s="261">
        <v>-18022.418699723043</v>
      </c>
      <c r="X39" s="264"/>
      <c r="Y39" s="264"/>
      <c r="Z39" s="264"/>
      <c r="AA39" s="264"/>
      <c r="AB39" s="264"/>
      <c r="AR39" s="354"/>
      <c r="AS39" s="354"/>
    </row>
    <row r="40" spans="1:45" s="320" customFormat="1" ht="10.5" customHeight="1">
      <c r="A40" s="250"/>
      <c r="B40" s="250"/>
      <c r="C40" s="335"/>
      <c r="D40" s="336"/>
      <c r="E40" s="337"/>
      <c r="F40" s="377"/>
      <c r="G40" s="253"/>
      <c r="H40" s="255"/>
      <c r="I40" s="339"/>
      <c r="J40" s="257"/>
      <c r="K40" s="256"/>
      <c r="L40" s="335"/>
      <c r="M40" s="336"/>
      <c r="N40" s="337"/>
      <c r="O40" s="377"/>
      <c r="P40" s="344"/>
      <c r="Q40" s="340"/>
      <c r="R40" s="337"/>
      <c r="S40" s="377"/>
      <c r="T40" s="341"/>
      <c r="U40" s="341"/>
      <c r="V40" s="331"/>
      <c r="AR40" s="378"/>
      <c r="AS40" s="378"/>
    </row>
    <row r="41" spans="3:45" s="320" customFormat="1" ht="15">
      <c r="C41" s="345">
        <v>2749.4564</v>
      </c>
      <c r="D41" s="346">
        <v>2904.0639</v>
      </c>
      <c r="E41" s="347">
        <v>154.6075</v>
      </c>
      <c r="F41" s="348">
        <v>0.05323832578201877</v>
      </c>
      <c r="G41" s="347"/>
      <c r="H41" s="349"/>
      <c r="I41" s="323" t="s">
        <v>51</v>
      </c>
      <c r="J41" s="329"/>
      <c r="K41" s="323"/>
      <c r="L41" s="345">
        <v>35695.4329</v>
      </c>
      <c r="M41" s="346">
        <v>36186.4619</v>
      </c>
      <c r="N41" s="352">
        <f>M41-L41</f>
        <v>491.02900000000227</v>
      </c>
      <c r="O41" s="348">
        <f>N41/M41</f>
        <v>0.013569411714163806</v>
      </c>
      <c r="P41" s="350"/>
      <c r="Q41" s="351">
        <v>35795.1734</v>
      </c>
      <c r="R41" s="352">
        <v>27094.229600000002</v>
      </c>
      <c r="S41" s="348">
        <v>0.7569241053040967</v>
      </c>
      <c r="T41" s="352">
        <v>-35788.058023944635</v>
      </c>
      <c r="U41" s="353">
        <v>-47280.90672917157</v>
      </c>
      <c r="V41" s="331"/>
      <c r="AR41" s="378"/>
      <c r="AS41" s="378"/>
    </row>
    <row r="42" spans="3:45" ht="7.5" customHeight="1">
      <c r="C42" s="251"/>
      <c r="D42" s="252"/>
      <c r="E42" s="253"/>
      <c r="F42" s="343"/>
      <c r="G42" s="253"/>
      <c r="H42" s="255"/>
      <c r="I42" s="256"/>
      <c r="J42" s="257"/>
      <c r="L42" s="251"/>
      <c r="M42" s="252"/>
      <c r="N42" s="253"/>
      <c r="O42" s="343"/>
      <c r="P42" s="344"/>
      <c r="Q42" s="259"/>
      <c r="R42" s="253"/>
      <c r="S42" s="343"/>
      <c r="T42" s="260"/>
      <c r="U42" s="260"/>
      <c r="AR42" s="354"/>
      <c r="AS42" s="354"/>
    </row>
    <row r="43" spans="1:45" ht="14.25" hidden="1" outlineLevel="1">
      <c r="A43" s="250" t="s">
        <v>25</v>
      </c>
      <c r="B43" s="250" t="s">
        <v>20</v>
      </c>
      <c r="C43" s="251">
        <v>0</v>
      </c>
      <c r="D43" s="252">
        <v>0</v>
      </c>
      <c r="E43" s="253">
        <v>0</v>
      </c>
      <c r="F43" s="343"/>
      <c r="G43" s="253"/>
      <c r="H43" s="255"/>
      <c r="I43" s="256" t="s">
        <v>21</v>
      </c>
      <c r="J43" s="257"/>
      <c r="L43" s="251">
        <v>0</v>
      </c>
      <c r="M43" s="252">
        <v>0</v>
      </c>
      <c r="N43" s="253">
        <v>0</v>
      </c>
      <c r="O43" s="343"/>
      <c r="P43" s="344"/>
      <c r="Q43" s="259">
        <v>0</v>
      </c>
      <c r="R43" s="253">
        <v>0</v>
      </c>
      <c r="S43" s="343"/>
      <c r="T43" s="260"/>
      <c r="U43" s="260"/>
      <c r="AR43" s="354"/>
      <c r="AS43" s="354"/>
    </row>
    <row r="44" spans="1:45" ht="14.25" hidden="1" outlineLevel="1">
      <c r="A44" s="250" t="s">
        <v>28</v>
      </c>
      <c r="B44" s="250" t="s">
        <v>20</v>
      </c>
      <c r="C44" s="251">
        <v>100.5014</v>
      </c>
      <c r="D44" s="252">
        <v>93.5646</v>
      </c>
      <c r="E44" s="253">
        <v>-6.936800000000005</v>
      </c>
      <c r="F44" s="343"/>
      <c r="G44" s="253"/>
      <c r="H44" s="255"/>
      <c r="I44" s="256" t="s">
        <v>21</v>
      </c>
      <c r="J44" s="257"/>
      <c r="L44" s="251">
        <v>854.4949</v>
      </c>
      <c r="M44" s="252">
        <v>890.2948</v>
      </c>
      <c r="N44" s="253">
        <v>2.6557999999999993</v>
      </c>
      <c r="O44" s="343"/>
      <c r="P44" s="344"/>
      <c r="Q44" s="259">
        <v>923.0078</v>
      </c>
      <c r="R44" s="253">
        <v>923.0078</v>
      </c>
      <c r="S44" s="343"/>
      <c r="T44" s="260"/>
      <c r="U44" s="260"/>
      <c r="AR44" s="354"/>
      <c r="AS44" s="354"/>
    </row>
    <row r="45" spans="1:45" ht="14.25" hidden="1" outlineLevel="1">
      <c r="A45" s="250" t="s">
        <v>34</v>
      </c>
      <c r="B45" s="250" t="s">
        <v>20</v>
      </c>
      <c r="C45" s="251">
        <v>1.0674</v>
      </c>
      <c r="D45" s="252">
        <v>0.94</v>
      </c>
      <c r="E45" s="253">
        <v>-0.12739999999999996</v>
      </c>
      <c r="F45" s="343"/>
      <c r="G45" s="253"/>
      <c r="H45" s="255"/>
      <c r="I45" s="256" t="s">
        <v>21</v>
      </c>
      <c r="J45" s="257"/>
      <c r="L45" s="251">
        <v>28.9892</v>
      </c>
      <c r="M45" s="252">
        <v>21.8604</v>
      </c>
      <c r="N45" s="253">
        <v>2.2170000000000005</v>
      </c>
      <c r="O45" s="343"/>
      <c r="P45" s="344"/>
      <c r="Q45" s="259">
        <v>30.622</v>
      </c>
      <c r="R45" s="253">
        <v>30.622</v>
      </c>
      <c r="S45" s="343"/>
      <c r="T45" s="260"/>
      <c r="U45" s="260"/>
      <c r="AR45" s="354"/>
      <c r="AS45" s="354"/>
    </row>
    <row r="46" spans="1:45" ht="14.25" hidden="1" outlineLevel="1">
      <c r="A46" s="250" t="s">
        <v>31</v>
      </c>
      <c r="B46" s="250" t="s">
        <v>20</v>
      </c>
      <c r="C46" s="251">
        <v>2.0384</v>
      </c>
      <c r="D46" s="252">
        <v>2.94</v>
      </c>
      <c r="E46" s="253">
        <v>0.9015999999999997</v>
      </c>
      <c r="F46" s="343"/>
      <c r="G46" s="253"/>
      <c r="H46" s="255"/>
      <c r="I46" s="256" t="s">
        <v>21</v>
      </c>
      <c r="J46" s="257"/>
      <c r="L46" s="251">
        <v>5.7077</v>
      </c>
      <c r="M46" s="252">
        <v>135.0982</v>
      </c>
      <c r="N46" s="253">
        <v>1.0587999999999997</v>
      </c>
      <c r="O46" s="343"/>
      <c r="P46" s="344"/>
      <c r="Q46" s="259">
        <v>17.64</v>
      </c>
      <c r="R46" s="253">
        <v>17.64</v>
      </c>
      <c r="S46" s="343"/>
      <c r="T46" s="260"/>
      <c r="U46" s="260"/>
      <c r="AR46" s="354"/>
      <c r="AS46" s="354"/>
    </row>
    <row r="47" spans="1:45" ht="14.25" hidden="1" outlineLevel="1">
      <c r="A47" s="250" t="s">
        <v>37</v>
      </c>
      <c r="B47" s="250" t="s">
        <v>20</v>
      </c>
      <c r="C47" s="251">
        <v>0</v>
      </c>
      <c r="D47" s="252">
        <v>0</v>
      </c>
      <c r="E47" s="253">
        <v>0</v>
      </c>
      <c r="F47" s="343"/>
      <c r="G47" s="253"/>
      <c r="H47" s="255"/>
      <c r="I47" s="256" t="s">
        <v>21</v>
      </c>
      <c r="J47" s="257"/>
      <c r="L47" s="251">
        <v>0</v>
      </c>
      <c r="M47" s="252">
        <v>577.941</v>
      </c>
      <c r="N47" s="253">
        <v>0</v>
      </c>
      <c r="O47" s="343"/>
      <c r="P47" s="344"/>
      <c r="Q47" s="259">
        <v>0</v>
      </c>
      <c r="R47" s="253">
        <v>0</v>
      </c>
      <c r="S47" s="343"/>
      <c r="T47" s="260"/>
      <c r="U47" s="260"/>
      <c r="AR47" s="354"/>
      <c r="AS47" s="354"/>
    </row>
    <row r="48" spans="1:45" ht="14.25" hidden="1" outlineLevel="1">
      <c r="A48" s="250" t="s">
        <v>38</v>
      </c>
      <c r="B48" s="250" t="s">
        <v>20</v>
      </c>
      <c r="C48" s="251">
        <v>0</v>
      </c>
      <c r="D48" s="252">
        <v>0</v>
      </c>
      <c r="E48" s="253">
        <v>0</v>
      </c>
      <c r="F48" s="343"/>
      <c r="G48" s="253"/>
      <c r="H48" s="255"/>
      <c r="I48" s="256" t="s">
        <v>21</v>
      </c>
      <c r="J48" s="257"/>
      <c r="L48" s="251">
        <v>0</v>
      </c>
      <c r="M48" s="252">
        <v>0</v>
      </c>
      <c r="N48" s="253">
        <v>0</v>
      </c>
      <c r="O48" s="343"/>
      <c r="P48" s="344"/>
      <c r="Q48" s="259">
        <v>0</v>
      </c>
      <c r="R48" s="253">
        <v>0</v>
      </c>
      <c r="S48" s="343"/>
      <c r="T48" s="260"/>
      <c r="U48" s="260"/>
      <c r="AR48" s="354"/>
      <c r="AS48" s="354"/>
    </row>
    <row r="49" spans="1:45" ht="14.25" hidden="1" outlineLevel="1">
      <c r="A49" s="250" t="s">
        <v>41</v>
      </c>
      <c r="B49" s="250" t="s">
        <v>20</v>
      </c>
      <c r="C49" s="251">
        <v>0</v>
      </c>
      <c r="D49" s="252">
        <v>0</v>
      </c>
      <c r="E49" s="253">
        <v>0</v>
      </c>
      <c r="F49" s="343"/>
      <c r="G49" s="253"/>
      <c r="H49" s="255"/>
      <c r="I49" s="256" t="s">
        <v>21</v>
      </c>
      <c r="J49" s="257"/>
      <c r="L49" s="251">
        <v>17.5857</v>
      </c>
      <c r="M49" s="252">
        <v>57.2758</v>
      </c>
      <c r="N49" s="253">
        <v>-0.7022</v>
      </c>
      <c r="O49" s="343"/>
      <c r="P49" s="344"/>
      <c r="Q49" s="259">
        <v>20</v>
      </c>
      <c r="R49" s="253">
        <v>20</v>
      </c>
      <c r="S49" s="343"/>
      <c r="T49" s="260"/>
      <c r="U49" s="260"/>
      <c r="AR49" s="354"/>
      <c r="AS49" s="354"/>
    </row>
    <row r="50" spans="1:45" ht="14.25" hidden="1" outlineLevel="1">
      <c r="A50" s="250" t="s">
        <v>43</v>
      </c>
      <c r="B50" s="250" t="s">
        <v>20</v>
      </c>
      <c r="C50" s="251">
        <v>0</v>
      </c>
      <c r="D50" s="252">
        <v>0</v>
      </c>
      <c r="E50" s="253">
        <v>0</v>
      </c>
      <c r="F50" s="343"/>
      <c r="G50" s="253"/>
      <c r="H50" s="255"/>
      <c r="I50" s="256" t="s">
        <v>21</v>
      </c>
      <c r="J50" s="257"/>
      <c r="L50" s="251">
        <v>0.0272</v>
      </c>
      <c r="M50" s="252">
        <v>0</v>
      </c>
      <c r="N50" s="253">
        <v>0</v>
      </c>
      <c r="O50" s="343"/>
      <c r="P50" s="344"/>
      <c r="Q50" s="259">
        <v>0</v>
      </c>
      <c r="R50" s="253">
        <v>0</v>
      </c>
      <c r="S50" s="343"/>
      <c r="T50" s="260"/>
      <c r="U50" s="260"/>
      <c r="AR50" s="354"/>
      <c r="AS50" s="354"/>
    </row>
    <row r="51" spans="1:45" ht="14.25" hidden="1" outlineLevel="1">
      <c r="A51" s="250" t="s">
        <v>45</v>
      </c>
      <c r="B51" s="250" t="s">
        <v>20</v>
      </c>
      <c r="C51" s="251">
        <v>71.0076</v>
      </c>
      <c r="D51" s="252">
        <v>4.56</v>
      </c>
      <c r="E51" s="253">
        <v>-66.4476</v>
      </c>
      <c r="F51" s="343"/>
      <c r="G51" s="253"/>
      <c r="H51" s="255"/>
      <c r="I51" s="256" t="s">
        <v>21</v>
      </c>
      <c r="J51" s="257"/>
      <c r="L51" s="251">
        <v>330.9904</v>
      </c>
      <c r="M51" s="252">
        <v>663.2586</v>
      </c>
      <c r="N51" s="253">
        <v>-43.050100000000015</v>
      </c>
      <c r="O51" s="343"/>
      <c r="P51" s="344"/>
      <c r="Q51" s="259">
        <v>381.864</v>
      </c>
      <c r="R51" s="253">
        <v>381.864</v>
      </c>
      <c r="S51" s="343"/>
      <c r="T51" s="260"/>
      <c r="U51" s="260"/>
      <c r="AR51" s="354"/>
      <c r="AS51" s="354"/>
    </row>
    <row r="52" spans="1:45" ht="14.25" hidden="1" outlineLevel="1">
      <c r="A52" s="250" t="s">
        <v>47</v>
      </c>
      <c r="B52" s="250" t="s">
        <v>20</v>
      </c>
      <c r="C52" s="251">
        <v>16.1998</v>
      </c>
      <c r="D52" s="252">
        <v>2.05</v>
      </c>
      <c r="E52" s="253">
        <v>-14.149799999999999</v>
      </c>
      <c r="F52" s="343"/>
      <c r="G52" s="253"/>
      <c r="H52" s="255"/>
      <c r="I52" s="256" t="s">
        <v>21</v>
      </c>
      <c r="J52" s="257"/>
      <c r="L52" s="251">
        <v>53.591</v>
      </c>
      <c r="M52" s="252">
        <v>5.098</v>
      </c>
      <c r="N52" s="253">
        <v>-11.292</v>
      </c>
      <c r="O52" s="343"/>
      <c r="P52" s="344"/>
      <c r="Q52" s="259">
        <v>6.35</v>
      </c>
      <c r="R52" s="253">
        <v>6.35</v>
      </c>
      <c r="S52" s="343"/>
      <c r="T52" s="260"/>
      <c r="U52" s="260"/>
      <c r="AR52" s="354"/>
      <c r="AS52" s="354"/>
    </row>
    <row r="53" spans="1:45" ht="14.25" hidden="1" outlineLevel="1">
      <c r="A53" s="250" t="s">
        <v>48</v>
      </c>
      <c r="B53" s="250" t="s">
        <v>20</v>
      </c>
      <c r="C53" s="251">
        <v>0</v>
      </c>
      <c r="D53" s="252">
        <v>0</v>
      </c>
      <c r="E53" s="253">
        <v>0</v>
      </c>
      <c r="F53" s="343"/>
      <c r="G53" s="253"/>
      <c r="H53" s="255"/>
      <c r="I53" s="256" t="s">
        <v>21</v>
      </c>
      <c r="J53" s="257"/>
      <c r="L53" s="251">
        <v>0</v>
      </c>
      <c r="M53" s="252">
        <v>145.9271</v>
      </c>
      <c r="N53" s="253">
        <v>0</v>
      </c>
      <c r="O53" s="343"/>
      <c r="P53" s="344"/>
      <c r="Q53" s="259">
        <v>0</v>
      </c>
      <c r="R53" s="253">
        <v>0</v>
      </c>
      <c r="S53" s="343"/>
      <c r="T53" s="260"/>
      <c r="U53" s="260"/>
      <c r="AR53" s="354"/>
      <c r="AS53" s="354"/>
    </row>
    <row r="54" spans="3:45" ht="14.25" collapsed="1">
      <c r="C54" s="251">
        <v>190.8146</v>
      </c>
      <c r="D54" s="252">
        <v>104.0546</v>
      </c>
      <c r="E54" s="253">
        <v>-86.75999999999999</v>
      </c>
      <c r="F54" s="254">
        <v>-0.8337930278911263</v>
      </c>
      <c r="G54" s="253"/>
      <c r="H54" s="255"/>
      <c r="I54" s="256" t="s">
        <v>21</v>
      </c>
      <c r="J54" s="257"/>
      <c r="L54" s="251">
        <v>1291.3861</v>
      </c>
      <c r="M54" s="252">
        <v>2496.7538999999997</v>
      </c>
      <c r="N54" s="253">
        <f>M54-L54</f>
        <v>1205.3677999999998</v>
      </c>
      <c r="O54" s="254">
        <f>N54/M54</f>
        <v>0.4827739730375508</v>
      </c>
      <c r="P54" s="258"/>
      <c r="Q54" s="259">
        <v>1379.4837999999997</v>
      </c>
      <c r="R54" s="253">
        <v>934.7013999999998</v>
      </c>
      <c r="S54" s="254">
        <v>0.6775733067688072</v>
      </c>
      <c r="T54" s="260">
        <v>-1378.8062266932309</v>
      </c>
      <c r="U54" s="261">
        <v>-2034.9181600267634</v>
      </c>
      <c r="AR54" s="373" t="s">
        <v>116</v>
      </c>
      <c r="AS54" s="354"/>
    </row>
    <row r="55" spans="1:45" ht="14.25">
      <c r="A55" s="250" t="s">
        <v>52</v>
      </c>
      <c r="B55" s="250" t="s">
        <v>23</v>
      </c>
      <c r="C55" s="251">
        <v>251.3423</v>
      </c>
      <c r="D55" s="252">
        <v>274.3974</v>
      </c>
      <c r="E55" s="253">
        <v>23.05510000000001</v>
      </c>
      <c r="F55" s="254">
        <v>0.08402083984760791</v>
      </c>
      <c r="G55" s="253"/>
      <c r="H55" s="255"/>
      <c r="I55" s="339" t="s">
        <v>24</v>
      </c>
      <c r="J55" s="257"/>
      <c r="L55" s="335">
        <v>6675.2124</v>
      </c>
      <c r="M55" s="336">
        <v>8482.2314</v>
      </c>
      <c r="N55" s="337">
        <f>M55-L55</f>
        <v>1807.0190000000002</v>
      </c>
      <c r="O55" s="338">
        <f>N55/M55</f>
        <v>0.21303580564897112</v>
      </c>
      <c r="P55" s="258"/>
      <c r="Q55" s="259">
        <v>6840.1734</v>
      </c>
      <c r="R55" s="253">
        <v>6223.2</v>
      </c>
      <c r="S55" s="254">
        <v>0.9098014971374848</v>
      </c>
      <c r="T55" s="260">
        <v>-6839.263598502862</v>
      </c>
      <c r="U55" s="261">
        <v>-7517.314073477883</v>
      </c>
      <c r="V55" s="371"/>
      <c r="AR55" s="564" t="s">
        <v>99</v>
      </c>
      <c r="AS55" s="354"/>
    </row>
    <row r="56" spans="1:45" ht="14.25" hidden="1">
      <c r="A56" s="256" t="s">
        <v>53</v>
      </c>
      <c r="B56" s="256" t="s">
        <v>17</v>
      </c>
      <c r="C56" s="335">
        <v>0</v>
      </c>
      <c r="D56" s="336">
        <v>0</v>
      </c>
      <c r="E56" s="337">
        <v>0</v>
      </c>
      <c r="F56" s="338">
        <v>0</v>
      </c>
      <c r="G56" s="253"/>
      <c r="H56" s="255"/>
      <c r="I56" s="339" t="s">
        <v>53</v>
      </c>
      <c r="J56" s="257"/>
      <c r="L56" s="335">
        <v>0</v>
      </c>
      <c r="M56" s="336">
        <v>0</v>
      </c>
      <c r="N56" s="337">
        <v>0</v>
      </c>
      <c r="O56" s="338">
        <v>0</v>
      </c>
      <c r="P56" s="258"/>
      <c r="Q56" s="340">
        <v>0</v>
      </c>
      <c r="R56" s="337">
        <v>0.0001</v>
      </c>
      <c r="S56" s="338" t="e">
        <v>#DIV/0!</v>
      </c>
      <c r="T56" s="341" t="e">
        <v>#DIV/0!</v>
      </c>
      <c r="U56" s="342" t="e">
        <v>#DIV/0!</v>
      </c>
      <c r="V56" s="371"/>
      <c r="X56" s="250" t="s">
        <v>54</v>
      </c>
      <c r="AR56" s="555"/>
      <c r="AS56" s="354"/>
    </row>
    <row r="57" spans="3:48" s="320" customFormat="1" ht="15">
      <c r="C57" s="345">
        <v>442.1569</v>
      </c>
      <c r="D57" s="346">
        <v>378.452</v>
      </c>
      <c r="E57" s="347">
        <v>-63.70489999999998</v>
      </c>
      <c r="F57" s="348">
        <v>-0.16833019775295144</v>
      </c>
      <c r="G57" s="347"/>
      <c r="H57" s="349"/>
      <c r="I57" s="323" t="s">
        <v>55</v>
      </c>
      <c r="J57" s="329"/>
      <c r="K57" s="323"/>
      <c r="L57" s="345">
        <v>7966.5985</v>
      </c>
      <c r="M57" s="346">
        <v>10978.9853</v>
      </c>
      <c r="N57" s="347">
        <f>SUM(N54:N56)</f>
        <v>3012.3868</v>
      </c>
      <c r="O57" s="348">
        <f>N57/M57</f>
        <v>0.27437752375895796</v>
      </c>
      <c r="P57" s="350"/>
      <c r="Q57" s="351">
        <v>8219.6572</v>
      </c>
      <c r="R57" s="347">
        <v>7157.9015</v>
      </c>
      <c r="S57" s="348">
        <v>0.8708272529905505</v>
      </c>
      <c r="T57" s="352" t="e">
        <v>#DIV/0!</v>
      </c>
      <c r="U57" s="353" t="e">
        <v>#DIV/0!</v>
      </c>
      <c r="V57" s="331"/>
      <c r="AR57" s="378"/>
      <c r="AS57" s="378"/>
      <c r="AT57" s="541">
        <f>M55+M41</f>
        <v>44668.6933</v>
      </c>
      <c r="AU57" s="541">
        <f>N55+N41</f>
        <v>2298.0480000000025</v>
      </c>
      <c r="AV57" s="542">
        <f>AU57/AT57</f>
        <v>0.05144650157026202</v>
      </c>
    </row>
    <row r="58" spans="3:45" s="320" customFormat="1" ht="15">
      <c r="C58" s="345"/>
      <c r="D58" s="346"/>
      <c r="E58" s="347"/>
      <c r="F58" s="348"/>
      <c r="G58" s="347"/>
      <c r="H58" s="349"/>
      <c r="I58" s="323"/>
      <c r="J58" s="329"/>
      <c r="K58" s="323"/>
      <c r="L58" s="345"/>
      <c r="M58" s="346"/>
      <c r="N58" s="347"/>
      <c r="O58" s="348"/>
      <c r="P58" s="350"/>
      <c r="Q58" s="351"/>
      <c r="R58" s="347"/>
      <c r="S58" s="348"/>
      <c r="T58" s="352"/>
      <c r="U58" s="352"/>
      <c r="V58" s="331"/>
      <c r="AR58" s="378"/>
      <c r="AS58" s="378"/>
    </row>
    <row r="59" spans="3:45" s="310" customFormat="1" ht="16.5" thickBot="1">
      <c r="C59" s="379">
        <v>2419.081</v>
      </c>
      <c r="D59" s="380">
        <v>2528.3442000000005</v>
      </c>
      <c r="E59" s="381">
        <v>109.26319999999998</v>
      </c>
      <c r="F59" s="382">
        <v>0.04321531854721361</v>
      </c>
      <c r="G59" s="383"/>
      <c r="H59" s="384"/>
      <c r="I59" s="385" t="s">
        <v>56</v>
      </c>
      <c r="J59" s="386"/>
      <c r="K59" s="311"/>
      <c r="L59" s="387">
        <v>35744.0296</v>
      </c>
      <c r="M59" s="387">
        <v>38300.7058</v>
      </c>
      <c r="N59" s="388">
        <f>M59-L59</f>
        <v>2556.6762000000017</v>
      </c>
      <c r="O59" s="389">
        <f>N59/M59</f>
        <v>0.0667527176483521</v>
      </c>
      <c r="P59" s="390"/>
      <c r="Q59" s="391">
        <v>35738.2804</v>
      </c>
      <c r="R59" s="381">
        <v>27868.621099999997</v>
      </c>
      <c r="S59" s="382">
        <v>0.7797974829253395</v>
      </c>
      <c r="T59" s="392" t="e">
        <v>#DIV/0!</v>
      </c>
      <c r="U59" s="393" t="e">
        <v>#DIV/0!</v>
      </c>
      <c r="V59" s="394"/>
      <c r="AR59" s="395"/>
      <c r="AS59" s="396"/>
    </row>
    <row r="60" spans="3:45" ht="15" customHeight="1" thickTop="1">
      <c r="C60" s="251"/>
      <c r="D60" s="252"/>
      <c r="E60" s="253"/>
      <c r="F60" s="254"/>
      <c r="G60" s="253"/>
      <c r="H60" s="255"/>
      <c r="I60" s="256"/>
      <c r="J60" s="257"/>
      <c r="L60" s="251"/>
      <c r="M60" s="252"/>
      <c r="N60" s="253"/>
      <c r="O60" s="254"/>
      <c r="P60" s="258"/>
      <c r="Q60" s="259"/>
      <c r="R60" s="253"/>
      <c r="S60" s="254"/>
      <c r="T60" s="260"/>
      <c r="U60" s="260"/>
      <c r="AR60" s="354"/>
      <c r="AS60" s="354"/>
    </row>
    <row r="61" spans="3:45" s="256" customFormat="1" ht="14.25" hidden="1" outlineLevel="1">
      <c r="C61" s="251"/>
      <c r="D61" s="252"/>
      <c r="E61" s="253"/>
      <c r="F61" s="254"/>
      <c r="G61" s="253"/>
      <c r="H61" s="255"/>
      <c r="I61" s="256" t="s">
        <v>57</v>
      </c>
      <c r="J61" s="257"/>
      <c r="L61" s="251">
        <v>5029.8852</v>
      </c>
      <c r="M61" s="252">
        <v>5691.5884</v>
      </c>
      <c r="N61" s="253"/>
      <c r="O61" s="254"/>
      <c r="P61" s="258"/>
      <c r="Q61" s="259">
        <v>39072</v>
      </c>
      <c r="R61" s="253"/>
      <c r="S61" s="254"/>
      <c r="T61" s="260"/>
      <c r="U61" s="260"/>
      <c r="V61" s="371"/>
      <c r="AR61" s="374"/>
      <c r="AS61" s="374"/>
    </row>
    <row r="62" spans="1:45" s="401" customFormat="1" ht="14.25" hidden="1" outlineLevel="1">
      <c r="A62" s="250" t="s">
        <v>58</v>
      </c>
      <c r="B62" s="256" t="s">
        <v>17</v>
      </c>
      <c r="C62" s="335">
        <v>757.4888</v>
      </c>
      <c r="D62" s="336">
        <v>443.1584</v>
      </c>
      <c r="E62" s="253">
        <v>-314.3304</v>
      </c>
      <c r="F62" s="254">
        <v>-0.7092958183800646</v>
      </c>
      <c r="G62" s="253"/>
      <c r="H62" s="255"/>
      <c r="I62" s="256" t="s">
        <v>59</v>
      </c>
      <c r="J62" s="257"/>
      <c r="K62" s="256"/>
      <c r="L62" s="335">
        <v>40773.9148</v>
      </c>
      <c r="M62" s="336">
        <v>43992.294200000004</v>
      </c>
      <c r="N62" s="253">
        <v>-258.99059999999986</v>
      </c>
      <c r="O62" s="254">
        <v>-0.19514353742521726</v>
      </c>
      <c r="P62" s="258"/>
      <c r="Q62" s="259">
        <v>5660</v>
      </c>
      <c r="R62" s="397"/>
      <c r="S62" s="398"/>
      <c r="T62" s="399"/>
      <c r="U62" s="399"/>
      <c r="V62" s="400"/>
      <c r="AR62" s="402"/>
      <c r="AS62" s="402"/>
    </row>
    <row r="63" spans="1:45" ht="14.25" hidden="1" outlineLevel="1">
      <c r="A63" s="250" t="s">
        <v>60</v>
      </c>
      <c r="B63" s="250" t="s">
        <v>17</v>
      </c>
      <c r="C63" s="335">
        <v>-346.7471</v>
      </c>
      <c r="D63" s="336">
        <v>0</v>
      </c>
      <c r="E63" s="253">
        <v>346.7471</v>
      </c>
      <c r="F63" s="254" t="e">
        <v>#DIV/0!</v>
      </c>
      <c r="G63" s="253"/>
      <c r="H63" s="255"/>
      <c r="I63" s="256" t="s">
        <v>59</v>
      </c>
      <c r="J63" s="257"/>
      <c r="L63" s="335">
        <v>-346.7471</v>
      </c>
      <c r="M63" s="336">
        <v>0</v>
      </c>
      <c r="N63" s="253">
        <v>346.7471</v>
      </c>
      <c r="O63" s="254" t="e">
        <v>#DIV/0!</v>
      </c>
      <c r="P63" s="258"/>
      <c r="Q63" s="259">
        <v>0</v>
      </c>
      <c r="R63" s="253"/>
      <c r="S63" s="254"/>
      <c r="T63" s="260"/>
      <c r="U63" s="260"/>
      <c r="AR63" s="354"/>
      <c r="AS63" s="354"/>
    </row>
    <row r="64" spans="1:45" ht="14.25" collapsed="1">
      <c r="A64" s="250" t="s">
        <v>58</v>
      </c>
      <c r="B64" s="256" t="s">
        <v>17</v>
      </c>
      <c r="C64" s="335">
        <v>410.7417</v>
      </c>
      <c r="D64" s="336">
        <v>443.1584</v>
      </c>
      <c r="E64" s="253">
        <v>32.41669999999999</v>
      </c>
      <c r="F64" s="254">
        <v>0.07314923963982177</v>
      </c>
      <c r="G64" s="253"/>
      <c r="H64" s="255"/>
      <c r="I64" s="256" t="s">
        <v>118</v>
      </c>
      <c r="J64" s="257"/>
      <c r="L64" s="335">
        <v>5029.8852</v>
      </c>
      <c r="M64" s="336">
        <v>5691.5884</v>
      </c>
      <c r="N64" s="253">
        <f>M64-L64</f>
        <v>661.7031999999999</v>
      </c>
      <c r="O64" s="254">
        <f>N64/M64</f>
        <v>0.11625984760247245</v>
      </c>
      <c r="P64" s="258"/>
      <c r="Q64" s="259">
        <v>5660</v>
      </c>
      <c r="R64" s="253">
        <v>4420.5765</v>
      </c>
      <c r="S64" s="254">
        <v>0.7810205830388692</v>
      </c>
      <c r="T64" s="260">
        <v>-5659.218979416961</v>
      </c>
      <c r="U64" s="261">
        <v>-7245.928087320737</v>
      </c>
      <c r="AR64" s="370"/>
      <c r="AS64" s="354"/>
    </row>
    <row r="65" spans="3:22" s="310" customFormat="1" ht="16.5" thickBot="1">
      <c r="C65" s="379">
        <v>2829.8227</v>
      </c>
      <c r="D65" s="380">
        <v>2971.5026000000003</v>
      </c>
      <c r="E65" s="381">
        <v>141.67989999999998</v>
      </c>
      <c r="F65" s="382">
        <v>0.04767954771434491</v>
      </c>
      <c r="G65" s="383"/>
      <c r="H65" s="384"/>
      <c r="I65" s="385" t="s">
        <v>61</v>
      </c>
      <c r="J65" s="386"/>
      <c r="K65" s="311"/>
      <c r="L65" s="403">
        <f>L59+L64</f>
        <v>40773.9148</v>
      </c>
      <c r="M65" s="387">
        <f>M59+M64</f>
        <v>43992.294200000004</v>
      </c>
      <c r="N65" s="388">
        <f>N59+N64</f>
        <v>3218.3794000000016</v>
      </c>
      <c r="O65" s="389">
        <f>N65/M65</f>
        <v>0.07315779862192323</v>
      </c>
      <c r="P65" s="390"/>
      <c r="Q65" s="391">
        <v>41398.2804</v>
      </c>
      <c r="R65" s="381">
        <v>32289.197600000003</v>
      </c>
      <c r="S65" s="382">
        <v>0.7799647059736327</v>
      </c>
      <c r="T65" s="392" t="e">
        <v>#DIV/0!</v>
      </c>
      <c r="U65" s="393" t="e">
        <v>#DIV/0!</v>
      </c>
      <c r="V65" s="394"/>
    </row>
    <row r="66" spans="3:22" s="310" customFormat="1" ht="10.5" customHeight="1" thickBot="1" thickTop="1">
      <c r="C66" s="404"/>
      <c r="D66" s="405"/>
      <c r="E66" s="406"/>
      <c r="F66" s="407"/>
      <c r="G66" s="383"/>
      <c r="H66" s="408"/>
      <c r="I66" s="409"/>
      <c r="J66" s="410"/>
      <c r="K66" s="311"/>
      <c r="L66" s="411"/>
      <c r="M66" s="405"/>
      <c r="N66" s="406"/>
      <c r="O66" s="407"/>
      <c r="P66" s="390"/>
      <c r="Q66" s="412"/>
      <c r="R66" s="405"/>
      <c r="S66" s="413"/>
      <c r="T66" s="414"/>
      <c r="U66" s="415"/>
      <c r="V66" s="394"/>
    </row>
    <row r="67" ht="14.25">
      <c r="C67" s="250" t="s">
        <v>68</v>
      </c>
    </row>
  </sheetData>
  <sheetProtection/>
  <mergeCells count="15">
    <mergeCell ref="AR31:AS31"/>
    <mergeCell ref="AR34:AS34"/>
    <mergeCell ref="AR55:AR56"/>
    <mergeCell ref="E15:F15"/>
    <mergeCell ref="N15:O15"/>
    <mergeCell ref="R15:S15"/>
    <mergeCell ref="T15:U15"/>
    <mergeCell ref="AR18:AS18"/>
    <mergeCell ref="AR19:AS20"/>
    <mergeCell ref="C5:AS5"/>
    <mergeCell ref="C6:AS6"/>
    <mergeCell ref="C7:S7"/>
    <mergeCell ref="C14:F14"/>
    <mergeCell ref="L14:O14"/>
    <mergeCell ref="AR14:AS14"/>
  </mergeCells>
  <dataValidations count="34">
    <dataValidation errorStyle="information" type="textLength" allowBlank="1" showInputMessage="1" showErrorMessage="1" error="XLBVal:2=0&#13;&#10;" sqref="B70:C74 L70:M74 Q70:Q74 B81:C81 B84:C84 B85:B86 C86 B88:C88 B91:B92 C92 B95:C95 L84:M84 L88:M88 L92:M92 L95:M95 Q84:R84 R85 R87:R88 Q88 Q92:R92 R94:R95 Q95 Q68 R68:R74 L68:M68 B68:C68">
      <formula1>0</formula1>
      <formula2>300</formula2>
    </dataValidation>
    <dataValidation errorStyle="information" type="textLength" allowBlank="1" showInputMessage="1" showErrorMessage="1" error="XLBVal:6=-50&#13;&#10;" sqref="B69:C69 L69:M69 Q69">
      <formula1>0</formula1>
      <formula2>300</formula2>
    </dataValidation>
    <dataValidation errorStyle="information" type="textLength" allowBlank="1" showInputMessage="1" showErrorMessage="1" error="XLBVal:6=-42900&#13;&#10;" sqref="B82:C82">
      <formula1>0</formula1>
      <formula2>300</formula2>
    </dataValidation>
    <dataValidation errorStyle="information" type="textLength" allowBlank="1" showInputMessage="1" showErrorMessage="1" error="XLBVal:6=13705.99&#13;&#10;" sqref="B83:C83">
      <formula1>0</formula1>
      <formula2>300</formula2>
    </dataValidation>
    <dataValidation errorStyle="information" type="textLength" allowBlank="1" showInputMessage="1" showErrorMessage="1" error="XLBVal:6=0&#13;&#10;" sqref="C85 C91">
      <formula1>0</formula1>
      <formula2>300</formula2>
    </dataValidation>
    <dataValidation errorStyle="information" type="textLength" allowBlank="1" showInputMessage="1" showErrorMessage="1" error="XLBVal:6=807.5&#13;&#10;" sqref="B87:C87 L87:M87 Q87">
      <formula1>0</formula1>
      <formula2>300</formula2>
    </dataValidation>
    <dataValidation errorStyle="information" type="textLength" allowBlank="1" showInputMessage="1" showErrorMessage="1" error="XLBVal:6=8369.37&#13;&#10;" sqref="B89:C89">
      <formula1>0</formula1>
      <formula2>300</formula2>
    </dataValidation>
    <dataValidation errorStyle="information" type="textLength" allowBlank="1" showInputMessage="1" showErrorMessage="1" error="XLBVal:6=17.84&#13;&#10;" sqref="B90:C90">
      <formula1>0</formula1>
      <formula2>300</formula2>
    </dataValidation>
    <dataValidation errorStyle="information" type="textLength" allowBlank="1" showInputMessage="1" showErrorMessage="1" error="XLBVal:6=667.61&#13;&#10;" sqref="B93:C93">
      <formula1>0</formula1>
      <formula2>300</formula2>
    </dataValidation>
    <dataValidation errorStyle="information" type="textLength" allowBlank="1" showInputMessage="1" showErrorMessage="1" error="XLBVal:6=-2.51&#13;&#10;" sqref="B94:C94">
      <formula1>0</formula1>
      <formula2>300</formula2>
    </dataValidation>
    <dataValidation errorStyle="information" type="textLength" allowBlank="1" showInputMessage="1" showErrorMessage="1" error="XLBVal:6=11680.5&#13;&#10;" sqref="L81:M81 Q81">
      <formula1>0</formula1>
      <formula2>300</formula2>
    </dataValidation>
    <dataValidation errorStyle="information" type="textLength" allowBlank="1" showInputMessage="1" showErrorMessage="1" error="XLBVal:6=-38897.99&#13;&#10;" sqref="L82:M82 Q82">
      <formula1>0</formula1>
      <formula2>300</formula2>
    </dataValidation>
    <dataValidation errorStyle="information" type="textLength" allowBlank="1" showInputMessage="1" showErrorMessage="1" error="XLBVal:6=68991.62&#13;&#10;" sqref="L83:M83">
      <formula1>0</formula1>
      <formula2>300</formula2>
    </dataValidation>
    <dataValidation errorStyle="information" type="textLength" allowBlank="1" showInputMessage="1" showErrorMessage="1" error="XLBVal:6=85&#13;&#10;" sqref="L85:M85 Q85">
      <formula1>0</formula1>
      <formula2>300</formula2>
    </dataValidation>
    <dataValidation errorStyle="information" type="textLength" allowBlank="1" showInputMessage="1" showErrorMessage="1" error="XLBVal:6=114144.13&#13;&#10;" sqref="L86:M86">
      <formula1>0</formula1>
      <formula2>300</formula2>
    </dataValidation>
    <dataValidation errorStyle="information" type="textLength" allowBlank="1" showInputMessage="1" showErrorMessage="1" error="XLBVal:6=50339.4&#13;&#10;" sqref="L89:M89">
      <formula1>0</formula1>
      <formula2>300</formula2>
    </dataValidation>
    <dataValidation errorStyle="information" type="textLength" allowBlank="1" showInputMessage="1" showErrorMessage="1" error="XLBVal:6=2342.08&#13;&#10;" sqref="L90:M90">
      <formula1>0</formula1>
      <formula2>300</formula2>
    </dataValidation>
    <dataValidation errorStyle="information" type="textLength" allowBlank="1" showInputMessage="1" showErrorMessage="1" error="XLBVal:6=42138&#13;&#10;" sqref="L91:M91 Q91">
      <formula1>0</formula1>
      <formula2>300</formula2>
    </dataValidation>
    <dataValidation errorStyle="information" type="textLength" allowBlank="1" showInputMessage="1" showErrorMessage="1" error="XLBVal:6=2145.73&#13;&#10;" sqref="L93:M93">
      <formula1>0</formula1>
      <formula2>300</formula2>
    </dataValidation>
    <dataValidation errorStyle="information" type="textLength" allowBlank="1" showInputMessage="1" showErrorMessage="1" error="XLBVal:6=557.44&#13;&#10;" sqref="L94:M94 Q94">
      <formula1>0</formula1>
      <formula2>300</formula2>
    </dataValidation>
    <dataValidation errorStyle="information" type="textLength" allowBlank="1" showInputMessage="1" showErrorMessage="1" error="XLBVal:6=25000&#13;&#10;" sqref="R81">
      <formula1>0</formula1>
      <formula2>300</formula2>
    </dataValidation>
    <dataValidation errorStyle="information" type="textLength" allowBlank="1" showInputMessage="1" showErrorMessage="1" error="XLBVal:6=-40900&#13;&#10;" sqref="R82">
      <formula1>0</formula1>
      <formula2>300</formula2>
    </dataValidation>
    <dataValidation errorStyle="information" type="textLength" allowBlank="1" showInputMessage="1" showErrorMessage="1" error="XLBVal:6=151259.72&#13;&#10;" sqref="Q83">
      <formula1>0</formula1>
      <formula2>300</formula2>
    </dataValidation>
    <dataValidation errorStyle="information" type="textLength" allowBlank="1" showInputMessage="1" showErrorMessage="1" error="XLBVal:6=189076&#13;&#10;" sqref="R83">
      <formula1>0</formula1>
      <formula2>300</formula2>
    </dataValidation>
    <dataValidation errorStyle="information" type="textLength" allowBlank="1" showInputMessage="1" showErrorMessage="1" error="XLBVal:6=114344.13&#13;&#10;" sqref="Q86">
      <formula1>0</formula1>
      <formula2>300</formula2>
    </dataValidation>
    <dataValidation errorStyle="information" type="textLength" allowBlank="1" showInputMessage="1" showErrorMessage="1" error="XLBVal:6=84000&#13;&#10;" sqref="R86">
      <formula1>0</formula1>
      <formula2>300</formula2>
    </dataValidation>
    <dataValidation errorStyle="information" type="textLength" allowBlank="1" showInputMessage="1" showErrorMessage="1" error="XLBVal:6=108767.4&#13;&#10;" sqref="Q89">
      <formula1>0</formula1>
      <formula2>300</formula2>
    </dataValidation>
    <dataValidation errorStyle="information" type="textLength" allowBlank="1" showInputMessage="1" showErrorMessage="1" error="XLBVal:6=106016&#13;&#10;" sqref="R89">
      <formula1>0</formula1>
      <formula2>300</formula2>
    </dataValidation>
    <dataValidation errorStyle="information" type="textLength" allowBlank="1" showInputMessage="1" showErrorMessage="1" error="XLBVal:6=4842.08&#13;&#10;" sqref="Q90">
      <formula1>0</formula1>
      <formula2>300</formula2>
    </dataValidation>
    <dataValidation errorStyle="information" type="textLength" allowBlank="1" showInputMessage="1" showErrorMessage="1" error="XLBVal:6=4700&#13;&#10;" sqref="R90">
      <formula1>0</formula1>
      <formula2>300</formula2>
    </dataValidation>
    <dataValidation errorStyle="information" type="textLength" allowBlank="1" showInputMessage="1" showErrorMessage="1" error="XLBVal:6=9996&#13;&#10;" sqref="R91">
      <formula1>0</formula1>
      <formula2>300</formula2>
    </dataValidation>
    <dataValidation errorStyle="information" type="textLength" allowBlank="1" showInputMessage="1" showErrorMessage="1" error="XLBVal:6=6151.73&#13;&#10;" sqref="Q93">
      <formula1>0</formula1>
      <formula2>300</formula2>
    </dataValidation>
    <dataValidation errorStyle="information" type="textLength" allowBlank="1" showInputMessage="1" showErrorMessage="1" error="XLBVal:6=3480&#13;&#10;" sqref="R93">
      <formula1>0</formula1>
      <formula2>300</formula2>
    </dataValidation>
    <dataValidation errorStyle="information" type="textLength" allowBlank="1" showInputMessage="1" showErrorMessage="1" error="XLBVal:6=14.5503&#13;&#10;" sqref="M38">
      <formula1>0</formula1>
      <formula2>300</formula2>
    </dataValidation>
  </dataValidations>
  <printOptions/>
  <pageMargins left="0.7086614173228347" right="0.7086614173228347" top="0.4724409448818898" bottom="0.3937007874015748" header="0.31496062992125984" footer="0.31496062992125984"/>
  <pageSetup fitToHeight="1" fitToWidth="1" horizontalDpi="600" verticalDpi="600" orientation="landscape" paperSize="9" scale="67" r:id="rId1"/>
</worksheet>
</file>

<file path=xl/worksheets/sheet6.xml><?xml version="1.0" encoding="utf-8"?>
<worksheet xmlns="http://schemas.openxmlformats.org/spreadsheetml/2006/main" xmlns:r="http://schemas.openxmlformats.org/officeDocument/2006/relationships">
  <sheetPr>
    <pageSetUpPr fitToPage="1"/>
  </sheetPr>
  <dimension ref="A1:AX127"/>
  <sheetViews>
    <sheetView showGridLines="0" zoomScale="80" zoomScaleNormal="80" zoomScalePageLayoutView="0" workbookViewId="0" topLeftCell="G19">
      <selection activeCell="N30" sqref="N26:N30"/>
    </sheetView>
  </sheetViews>
  <sheetFormatPr defaultColWidth="8.88671875" defaultRowHeight="15" outlineLevelRow="2" outlineLevelCol="1"/>
  <cols>
    <col min="1" max="2" width="8.88671875" style="250" hidden="1" customWidth="1" outlineLevel="1"/>
    <col min="3" max="3" width="8.10546875" style="250" hidden="1" customWidth="1" collapsed="1"/>
    <col min="4" max="4" width="9.10546875" style="250" hidden="1" customWidth="1"/>
    <col min="5" max="6" width="8.77734375" style="250" hidden="1" customWidth="1"/>
    <col min="7" max="7" width="2.88671875" style="256" customWidth="1"/>
    <col min="8" max="8" width="0.9921875" style="256" customWidth="1"/>
    <col min="9" max="9" width="35.3359375" style="250" customWidth="1"/>
    <col min="10" max="10" width="1.2265625" style="250" customWidth="1"/>
    <col min="11" max="11" width="3.88671875" style="256" customWidth="1"/>
    <col min="12" max="12" width="9.10546875" style="250" customWidth="1"/>
    <col min="13" max="13" width="8.88671875" style="250" customWidth="1"/>
    <col min="14" max="15" width="8.6640625" style="250" customWidth="1"/>
    <col min="16" max="16" width="4.21484375" style="300" customWidth="1"/>
    <col min="17" max="18" width="8.88671875" style="250" hidden="1" customWidth="1"/>
    <col min="19" max="19" width="10.3359375" style="250" hidden="1" customWidth="1"/>
    <col min="20" max="20" width="9.3359375" style="250" hidden="1" customWidth="1"/>
    <col min="21" max="21" width="2.6640625" style="250" hidden="1" customWidth="1"/>
    <col min="22" max="22" width="3.3359375" style="262" hidden="1" customWidth="1"/>
    <col min="23" max="43" width="0" style="250" hidden="1" customWidth="1"/>
    <col min="44" max="44" width="41.5546875" style="250" customWidth="1"/>
    <col min="45" max="45" width="11.99609375" style="250" customWidth="1"/>
    <col min="46" max="16384" width="8.88671875" style="250" customWidth="1"/>
  </cols>
  <sheetData>
    <row r="1" spans="3:27" ht="15">
      <c r="C1" s="263"/>
      <c r="D1" s="263"/>
      <c r="E1" s="287"/>
      <c r="F1" s="287"/>
      <c r="G1" s="287"/>
      <c r="H1" s="287"/>
      <c r="I1" s="263"/>
      <c r="J1" s="263"/>
      <c r="K1" s="288"/>
      <c r="L1" s="263"/>
      <c r="M1" s="263"/>
      <c r="N1" s="263"/>
      <c r="O1" s="263"/>
      <c r="P1" s="289"/>
      <c r="Q1" s="263"/>
      <c r="R1" s="263"/>
      <c r="S1" s="263"/>
      <c r="T1" s="263"/>
      <c r="U1" s="263"/>
      <c r="V1" s="290"/>
      <c r="W1" s="263"/>
      <c r="X1" s="263"/>
      <c r="Y1" s="263"/>
      <c r="Z1" s="263"/>
      <c r="AA1" s="263"/>
    </row>
    <row r="2" spans="3:27" ht="18.75" customHeight="1">
      <c r="C2" s="263"/>
      <c r="D2" s="263"/>
      <c r="E2" s="287"/>
      <c r="F2" s="287"/>
      <c r="G2" s="287"/>
      <c r="H2" s="287"/>
      <c r="I2" s="263"/>
      <c r="J2" s="263"/>
      <c r="K2" s="288"/>
      <c r="L2" s="263"/>
      <c r="M2" s="263"/>
      <c r="N2" s="263"/>
      <c r="O2" s="263"/>
      <c r="P2" s="289"/>
      <c r="Q2" s="263"/>
      <c r="R2" s="263"/>
      <c r="S2" s="263"/>
      <c r="T2" s="263"/>
      <c r="U2" s="263"/>
      <c r="V2" s="290"/>
      <c r="W2" s="263"/>
      <c r="X2" s="263"/>
      <c r="Y2" s="263"/>
      <c r="Z2" s="263"/>
      <c r="AA2" s="263"/>
    </row>
    <row r="3" spans="3:45" ht="6.75" customHeight="1" thickBot="1">
      <c r="C3" s="291"/>
      <c r="D3" s="291"/>
      <c r="E3" s="292"/>
      <c r="F3" s="292"/>
      <c r="G3" s="292"/>
      <c r="H3" s="292"/>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row>
    <row r="4" spans="3:27" ht="6" customHeight="1" thickTop="1">
      <c r="C4" s="263"/>
      <c r="D4" s="263"/>
      <c r="E4" s="287"/>
      <c r="F4" s="287"/>
      <c r="G4" s="287"/>
      <c r="H4" s="287"/>
      <c r="I4" s="263"/>
      <c r="J4" s="263"/>
      <c r="K4" s="288"/>
      <c r="L4" s="263"/>
      <c r="M4" s="263"/>
      <c r="N4" s="263"/>
      <c r="O4" s="263"/>
      <c r="P4" s="289"/>
      <c r="Q4" s="263"/>
      <c r="R4" s="263"/>
      <c r="S4" s="263"/>
      <c r="T4" s="263"/>
      <c r="U4" s="263"/>
      <c r="V4" s="290"/>
      <c r="W4" s="263"/>
      <c r="X4" s="263"/>
      <c r="Y4" s="263"/>
      <c r="Z4" s="263"/>
      <c r="AA4" s="263"/>
    </row>
    <row r="5" spans="3:45" ht="26.25">
      <c r="C5" s="560" t="s">
        <v>0</v>
      </c>
      <c r="D5" s="560"/>
      <c r="E5" s="560"/>
      <c r="F5" s="560"/>
      <c r="G5" s="560"/>
      <c r="H5" s="560"/>
      <c r="I5" s="560"/>
      <c r="J5" s="560"/>
      <c r="K5" s="560"/>
      <c r="L5" s="560"/>
      <c r="M5" s="560"/>
      <c r="N5" s="560"/>
      <c r="O5" s="560"/>
      <c r="P5" s="560"/>
      <c r="Q5" s="560"/>
      <c r="R5" s="560"/>
      <c r="S5" s="560"/>
      <c r="T5" s="560"/>
      <c r="U5" s="560"/>
      <c r="V5" s="560"/>
      <c r="W5" s="560"/>
      <c r="X5" s="560"/>
      <c r="Y5" s="560"/>
      <c r="Z5" s="560"/>
      <c r="AA5" s="560"/>
      <c r="AB5" s="560"/>
      <c r="AC5" s="560"/>
      <c r="AD5" s="560"/>
      <c r="AE5" s="560"/>
      <c r="AF5" s="560"/>
      <c r="AG5" s="560"/>
      <c r="AH5" s="560"/>
      <c r="AI5" s="560"/>
      <c r="AJ5" s="560"/>
      <c r="AK5" s="560"/>
      <c r="AL5" s="560"/>
      <c r="AM5" s="560"/>
      <c r="AN5" s="560"/>
      <c r="AO5" s="560"/>
      <c r="AP5" s="560"/>
      <c r="AQ5" s="560"/>
      <c r="AR5" s="560"/>
      <c r="AS5" s="560"/>
    </row>
    <row r="6" spans="3:45" ht="20.25">
      <c r="C6" s="561" t="s">
        <v>108</v>
      </c>
      <c r="D6" s="561"/>
      <c r="E6" s="561"/>
      <c r="F6" s="561"/>
      <c r="G6" s="561"/>
      <c r="H6" s="561"/>
      <c r="I6" s="561"/>
      <c r="J6" s="561"/>
      <c r="K6" s="561"/>
      <c r="L6" s="561"/>
      <c r="M6" s="561"/>
      <c r="N6" s="561"/>
      <c r="O6" s="561"/>
      <c r="P6" s="561"/>
      <c r="Q6" s="561"/>
      <c r="R6" s="561"/>
      <c r="S6" s="561"/>
      <c r="T6" s="561"/>
      <c r="U6" s="561"/>
      <c r="V6" s="561"/>
      <c r="W6" s="561"/>
      <c r="X6" s="561"/>
      <c r="Y6" s="561"/>
      <c r="Z6" s="561"/>
      <c r="AA6" s="561"/>
      <c r="AB6" s="561"/>
      <c r="AC6" s="561"/>
      <c r="AD6" s="561"/>
      <c r="AE6" s="561"/>
      <c r="AF6" s="561"/>
      <c r="AG6" s="561"/>
      <c r="AH6" s="561"/>
      <c r="AI6" s="561"/>
      <c r="AJ6" s="561"/>
      <c r="AK6" s="561"/>
      <c r="AL6" s="561"/>
      <c r="AM6" s="561"/>
      <c r="AN6" s="561"/>
      <c r="AO6" s="561"/>
      <c r="AP6" s="561"/>
      <c r="AQ6" s="561"/>
      <c r="AR6" s="561"/>
      <c r="AS6" s="561"/>
    </row>
    <row r="7" spans="3:27" ht="20.25" customHeight="1" thickBot="1">
      <c r="C7" s="562"/>
      <c r="D7" s="563"/>
      <c r="E7" s="563"/>
      <c r="F7" s="563"/>
      <c r="G7" s="563"/>
      <c r="H7" s="563"/>
      <c r="I7" s="563"/>
      <c r="J7" s="563"/>
      <c r="K7" s="563"/>
      <c r="L7" s="563"/>
      <c r="M7" s="563"/>
      <c r="N7" s="563"/>
      <c r="O7" s="563"/>
      <c r="P7" s="563"/>
      <c r="Q7" s="563"/>
      <c r="R7" s="563"/>
      <c r="S7" s="563"/>
      <c r="T7" s="293"/>
      <c r="U7" s="294"/>
      <c r="V7" s="295"/>
      <c r="W7" s="294"/>
      <c r="X7" s="294"/>
      <c r="Y7" s="294"/>
      <c r="Z7" s="294"/>
      <c r="AA7" s="294"/>
    </row>
    <row r="8" spans="3:27" ht="13.5" customHeight="1" hidden="1" outlineLevel="1">
      <c r="C8" s="288" t="s">
        <v>1</v>
      </c>
      <c r="D8" s="288">
        <v>2012001</v>
      </c>
      <c r="E8" s="288"/>
      <c r="F8" s="288"/>
      <c r="G8" s="288"/>
      <c r="H8" s="293"/>
      <c r="I8" s="293"/>
      <c r="J8" s="293"/>
      <c r="K8" s="293"/>
      <c r="L8" s="293"/>
      <c r="M8" s="293"/>
      <c r="N8" s="293"/>
      <c r="O8" s="293"/>
      <c r="P8" s="296"/>
      <c r="Q8" s="293"/>
      <c r="R8" s="293"/>
      <c r="S8" s="293"/>
      <c r="T8" s="293"/>
      <c r="U8" s="294"/>
      <c r="V8" s="295"/>
      <c r="W8" s="294"/>
      <c r="X8" s="294"/>
      <c r="Y8" s="294"/>
      <c r="Z8" s="294"/>
      <c r="AA8" s="294"/>
    </row>
    <row r="9" spans="3:27" ht="13.5" customHeight="1" hidden="1" outlineLevel="1">
      <c r="C9" s="288" t="s">
        <v>2</v>
      </c>
      <c r="D9" s="288">
        <v>2012003</v>
      </c>
      <c r="E9" s="288"/>
      <c r="F9" s="288"/>
      <c r="G9" s="288"/>
      <c r="H9" s="293"/>
      <c r="I9" s="293"/>
      <c r="J9" s="293"/>
      <c r="K9" s="293"/>
      <c r="L9" s="293"/>
      <c r="M9" s="293"/>
      <c r="N9" s="293"/>
      <c r="O9" s="293"/>
      <c r="P9" s="296"/>
      <c r="Q9" s="293"/>
      <c r="R9" s="293"/>
      <c r="S9" s="293"/>
      <c r="T9" s="293"/>
      <c r="U9" s="294"/>
      <c r="V9" s="295"/>
      <c r="W9" s="294"/>
      <c r="X9" s="294"/>
      <c r="Y9" s="294"/>
      <c r="Z9" s="294"/>
      <c r="AA9" s="294"/>
    </row>
    <row r="10" spans="3:27" ht="13.5" customHeight="1" hidden="1" outlineLevel="1">
      <c r="C10" s="288" t="s">
        <v>3</v>
      </c>
      <c r="D10" s="288">
        <v>2012012</v>
      </c>
      <c r="E10" s="288"/>
      <c r="F10" s="288"/>
      <c r="G10" s="288"/>
      <c r="H10" s="293"/>
      <c r="I10" s="293"/>
      <c r="J10" s="293"/>
      <c r="K10" s="293"/>
      <c r="L10" s="293"/>
      <c r="M10" s="293"/>
      <c r="N10" s="293"/>
      <c r="O10" s="293"/>
      <c r="P10" s="296"/>
      <c r="Q10" s="293"/>
      <c r="R10" s="293"/>
      <c r="S10" s="293"/>
      <c r="T10" s="293"/>
      <c r="U10" s="294"/>
      <c r="V10" s="295"/>
      <c r="W10" s="294"/>
      <c r="X10" s="294"/>
      <c r="Y10" s="294"/>
      <c r="Z10" s="294"/>
      <c r="AA10" s="294"/>
    </row>
    <row r="11" spans="3:27" ht="13.5" customHeight="1" hidden="1" outlineLevel="1">
      <c r="C11" s="288"/>
      <c r="D11" s="288"/>
      <c r="E11" s="288"/>
      <c r="F11" s="288"/>
      <c r="G11" s="288"/>
      <c r="H11" s="293"/>
      <c r="I11" s="293"/>
      <c r="J11" s="293"/>
      <c r="K11" s="293"/>
      <c r="L11" s="293"/>
      <c r="M11" s="293"/>
      <c r="N11" s="293"/>
      <c r="O11" s="293"/>
      <c r="P11" s="296"/>
      <c r="Q11" s="293"/>
      <c r="R11" s="293"/>
      <c r="S11" s="293"/>
      <c r="T11" s="293"/>
      <c r="U11" s="294"/>
      <c r="V11" s="295"/>
      <c r="W11" s="294"/>
      <c r="X11" s="294"/>
      <c r="Y11" s="294"/>
      <c r="Z11" s="294"/>
      <c r="AA11" s="294"/>
    </row>
    <row r="12" spans="3:20" ht="13.5" customHeight="1" hidden="1" outlineLevel="1">
      <c r="C12" s="297" t="s">
        <v>4</v>
      </c>
      <c r="D12" s="298" t="s">
        <v>5</v>
      </c>
      <c r="E12" s="288"/>
      <c r="F12" s="288"/>
      <c r="G12" s="288"/>
      <c r="L12" s="299" t="s">
        <v>4</v>
      </c>
      <c r="M12" s="299" t="s">
        <v>5</v>
      </c>
      <c r="Q12" s="299" t="s">
        <v>6</v>
      </c>
      <c r="R12" s="299"/>
      <c r="S12" s="299" t="s">
        <v>6</v>
      </c>
      <c r="T12" s="299"/>
    </row>
    <row r="13" spans="3:7" ht="13.5" customHeight="1" hidden="1" outlineLevel="1">
      <c r="C13" s="289"/>
      <c r="D13" s="288"/>
      <c r="E13" s="288"/>
      <c r="F13" s="288"/>
      <c r="G13" s="288"/>
    </row>
    <row r="14" spans="3:45" s="310" customFormat="1" ht="15.75" customHeight="1" collapsed="1" thickBot="1">
      <c r="C14" s="549" t="s">
        <v>7</v>
      </c>
      <c r="D14" s="550"/>
      <c r="E14" s="550"/>
      <c r="F14" s="551"/>
      <c r="G14" s="301"/>
      <c r="H14" s="302"/>
      <c r="I14" s="303"/>
      <c r="J14" s="304"/>
      <c r="K14" s="305"/>
      <c r="L14" s="549" t="s">
        <v>8</v>
      </c>
      <c r="M14" s="550"/>
      <c r="N14" s="550"/>
      <c r="O14" s="551"/>
      <c r="P14" s="305"/>
      <c r="Q14" s="306" t="s">
        <v>9</v>
      </c>
      <c r="R14" s="307"/>
      <c r="S14" s="307"/>
      <c r="T14" s="307"/>
      <c r="U14" s="308"/>
      <c r="V14" s="309"/>
      <c r="AR14" s="549" t="s">
        <v>86</v>
      </c>
      <c r="AS14" s="551"/>
    </row>
    <row r="15" spans="3:22" s="310" customFormat="1" ht="15.75">
      <c r="C15" s="31" t="s">
        <v>10</v>
      </c>
      <c r="D15" s="32" t="s">
        <v>85</v>
      </c>
      <c r="E15" s="552" t="s">
        <v>12</v>
      </c>
      <c r="F15" s="553"/>
      <c r="G15" s="311"/>
      <c r="H15" s="312"/>
      <c r="I15" s="313" t="s">
        <v>13</v>
      </c>
      <c r="J15" s="314"/>
      <c r="K15" s="305"/>
      <c r="L15" s="31" t="s">
        <v>10</v>
      </c>
      <c r="M15" s="37" t="s">
        <v>85</v>
      </c>
      <c r="N15" s="552" t="s">
        <v>12</v>
      </c>
      <c r="O15" s="553"/>
      <c r="P15" s="38"/>
      <c r="Q15" s="39" t="s">
        <v>11</v>
      </c>
      <c r="R15" s="552" t="s">
        <v>12</v>
      </c>
      <c r="S15" s="553"/>
      <c r="T15" s="552" t="s">
        <v>12</v>
      </c>
      <c r="U15" s="553"/>
      <c r="V15" s="309"/>
    </row>
    <row r="16" spans="3:22" s="310" customFormat="1" ht="16.5" thickBot="1">
      <c r="C16" s="40"/>
      <c r="D16" s="41"/>
      <c r="E16" s="315" t="s">
        <v>14</v>
      </c>
      <c r="F16" s="316" t="s">
        <v>15</v>
      </c>
      <c r="G16" s="311"/>
      <c r="H16" s="317"/>
      <c r="I16" s="318"/>
      <c r="J16" s="319"/>
      <c r="K16" s="305"/>
      <c r="L16" s="40"/>
      <c r="M16" s="41"/>
      <c r="N16" s="315" t="s">
        <v>14</v>
      </c>
      <c r="O16" s="316" t="s">
        <v>15</v>
      </c>
      <c r="P16" s="38"/>
      <c r="Q16" s="48"/>
      <c r="R16" s="315" t="s">
        <v>14</v>
      </c>
      <c r="S16" s="316" t="s">
        <v>15</v>
      </c>
      <c r="T16" s="315" t="s">
        <v>14</v>
      </c>
      <c r="U16" s="316" t="s">
        <v>15</v>
      </c>
      <c r="V16" s="309"/>
    </row>
    <row r="17" spans="3:22" s="320" customFormat="1" ht="12" customHeight="1">
      <c r="C17" s="321"/>
      <c r="D17" s="322"/>
      <c r="E17" s="323"/>
      <c r="F17" s="324"/>
      <c r="G17" s="323"/>
      <c r="H17" s="325"/>
      <c r="I17" s="326"/>
      <c r="J17" s="324"/>
      <c r="K17" s="327"/>
      <c r="L17" s="321"/>
      <c r="M17" s="328"/>
      <c r="N17" s="323"/>
      <c r="O17" s="329"/>
      <c r="P17" s="327"/>
      <c r="Q17" s="330"/>
      <c r="R17" s="323"/>
      <c r="S17" s="324"/>
      <c r="T17" s="323"/>
      <c r="V17" s="331"/>
    </row>
    <row r="18" spans="1:50" ht="57" customHeight="1" outlineLevel="2">
      <c r="A18" s="250" t="s">
        <v>16</v>
      </c>
      <c r="B18" s="250" t="s">
        <v>17</v>
      </c>
      <c r="C18" s="251">
        <v>-601.0485</v>
      </c>
      <c r="D18" s="252">
        <v>-667.9547</v>
      </c>
      <c r="E18" s="253">
        <v>-66.90620000000001</v>
      </c>
      <c r="F18" s="254">
        <v>-0.10016577471496198</v>
      </c>
      <c r="G18" s="253"/>
      <c r="H18" s="255"/>
      <c r="I18" s="256" t="s">
        <v>18</v>
      </c>
      <c r="J18" s="257"/>
      <c r="L18" s="251">
        <v>-3583</v>
      </c>
      <c r="M18" s="252">
        <v>-3371</v>
      </c>
      <c r="N18" s="253">
        <f>M18-L18</f>
        <v>212</v>
      </c>
      <c r="O18" s="254">
        <f>-N18/M18</f>
        <v>0.06288935034114507</v>
      </c>
      <c r="P18" s="258"/>
      <c r="Q18" s="259">
        <v>-7425.9412</v>
      </c>
      <c r="R18" s="253">
        <v>-5921.2397</v>
      </c>
      <c r="S18" s="254">
        <v>-0.7973722846068321</v>
      </c>
      <c r="T18" s="260">
        <v>7425.143827715393</v>
      </c>
      <c r="U18" s="261">
        <v>9312.016445839448</v>
      </c>
      <c r="W18" s="250">
        <v>-589</v>
      </c>
      <c r="X18" s="263" t="s">
        <v>19</v>
      </c>
      <c r="Y18" s="264"/>
      <c r="Z18" s="264"/>
      <c r="AA18" s="264"/>
      <c r="AB18" s="264"/>
      <c r="AR18" s="565" t="s">
        <v>109</v>
      </c>
      <c r="AS18" s="547"/>
      <c r="AU18" s="332"/>
      <c r="AV18" s="332"/>
      <c r="AW18" s="332"/>
      <c r="AX18" s="332"/>
    </row>
    <row r="19" spans="1:49" ht="18" outlineLevel="2">
      <c r="A19" s="250" t="s">
        <v>16</v>
      </c>
      <c r="B19" s="250" t="s">
        <v>20</v>
      </c>
      <c r="C19" s="333">
        <v>-190.8138</v>
      </c>
      <c r="D19" s="252">
        <v>-110.536</v>
      </c>
      <c r="E19" s="253">
        <v>80.27779999999998</v>
      </c>
      <c r="F19" s="254">
        <v>0.7262593182311644</v>
      </c>
      <c r="G19" s="253"/>
      <c r="H19" s="255"/>
      <c r="I19" s="256" t="s">
        <v>21</v>
      </c>
      <c r="J19" s="257"/>
      <c r="L19" s="333">
        <v>-713</v>
      </c>
      <c r="M19" s="252">
        <v>-1143</v>
      </c>
      <c r="N19" s="253">
        <f>M19-L19</f>
        <v>-430</v>
      </c>
      <c r="O19" s="254">
        <f>-N19/M19</f>
        <v>-0.3762029746281715</v>
      </c>
      <c r="P19" s="258"/>
      <c r="Q19" s="259">
        <v>-1231.977</v>
      </c>
      <c r="R19" s="253">
        <v>-787.6797000000001</v>
      </c>
      <c r="S19" s="254">
        <v>-0.6393623419917742</v>
      </c>
      <c r="T19" s="260">
        <v>1231.3376376580084</v>
      </c>
      <c r="U19" s="261">
        <v>1925.8838952292413</v>
      </c>
      <c r="X19" s="264" t="s">
        <v>22</v>
      </c>
      <c r="Y19" s="264"/>
      <c r="Z19" s="264"/>
      <c r="AA19" s="264"/>
      <c r="AB19" s="264"/>
      <c r="AR19" s="565" t="s">
        <v>110</v>
      </c>
      <c r="AS19" s="547"/>
      <c r="AV19" s="332"/>
      <c r="AW19" s="334"/>
    </row>
    <row r="20" spans="1:49" s="320" customFormat="1" ht="32.25" customHeight="1" outlineLevel="2">
      <c r="A20" s="250" t="s">
        <v>16</v>
      </c>
      <c r="B20" s="250" t="s">
        <v>23</v>
      </c>
      <c r="C20" s="335">
        <v>0</v>
      </c>
      <c r="D20" s="336">
        <v>0</v>
      </c>
      <c r="E20" s="337">
        <v>0</v>
      </c>
      <c r="F20" s="338">
        <v>0</v>
      </c>
      <c r="G20" s="253"/>
      <c r="H20" s="255"/>
      <c r="I20" s="339" t="s">
        <v>24</v>
      </c>
      <c r="J20" s="257"/>
      <c r="K20" s="256"/>
      <c r="L20" s="335">
        <v>-7.2323</v>
      </c>
      <c r="M20" s="336">
        <v>0</v>
      </c>
      <c r="N20" s="337">
        <f>M20-L20</f>
        <v>7.2323</v>
      </c>
      <c r="O20" s="338">
        <v>1</v>
      </c>
      <c r="P20" s="258"/>
      <c r="Q20" s="340">
        <v>0</v>
      </c>
      <c r="R20" s="337">
        <v>7.2323</v>
      </c>
      <c r="S20" s="338" t="e">
        <v>#DIV/0!</v>
      </c>
      <c r="T20" s="341" t="e">
        <v>#DIV/0!</v>
      </c>
      <c r="U20" s="342" t="e">
        <v>#DIV/0!</v>
      </c>
      <c r="V20" s="331"/>
      <c r="X20" s="310"/>
      <c r="Y20" s="310"/>
      <c r="Z20" s="310"/>
      <c r="AA20" s="310"/>
      <c r="AB20" s="310"/>
      <c r="AR20" s="547"/>
      <c r="AS20" s="547"/>
      <c r="AU20" s="250"/>
      <c r="AV20" s="334"/>
      <c r="AW20" s="332"/>
    </row>
    <row r="21" spans="3:28" ht="15" outlineLevel="1">
      <c r="C21" s="251">
        <v>-791.8623</v>
      </c>
      <c r="D21" s="252">
        <v>-778.4907000000001</v>
      </c>
      <c r="E21" s="253">
        <v>13.371599999999972</v>
      </c>
      <c r="F21" s="254">
        <v>0.017176313088903914</v>
      </c>
      <c r="G21" s="253"/>
      <c r="H21" s="255"/>
      <c r="I21" s="256" t="s">
        <v>16</v>
      </c>
      <c r="J21" s="257"/>
      <c r="L21" s="251">
        <f>SUM(L18:L20)</f>
        <v>-4303.2323</v>
      </c>
      <c r="M21" s="252">
        <f>SUM(M18:M20)</f>
        <v>-4514</v>
      </c>
      <c r="N21" s="253">
        <f>SUM(N18:N20)</f>
        <v>-210.7677</v>
      </c>
      <c r="O21" s="254">
        <f>-N21/M21</f>
        <v>-0.0466920026583961</v>
      </c>
      <c r="P21" s="258"/>
      <c r="Q21" s="259">
        <v>-8657.9182</v>
      </c>
      <c r="R21" s="253">
        <v>-6701.687100000001</v>
      </c>
      <c r="S21" s="254">
        <v>-0.774052947277788</v>
      </c>
      <c r="T21" s="260" t="e">
        <v>#DIV/0!</v>
      </c>
      <c r="U21" s="261" t="e">
        <v>#DIV/0!</v>
      </c>
      <c r="X21" s="264"/>
      <c r="Y21" s="264"/>
      <c r="Z21" s="264"/>
      <c r="AA21" s="264"/>
      <c r="AB21" s="264"/>
    </row>
    <row r="22" spans="3:28" ht="9" customHeight="1" outlineLevel="1">
      <c r="C22" s="251"/>
      <c r="D22" s="252"/>
      <c r="E22" s="253"/>
      <c r="F22" s="343"/>
      <c r="G22" s="253"/>
      <c r="H22" s="255"/>
      <c r="I22" s="256"/>
      <c r="J22" s="257"/>
      <c r="L22" s="251"/>
      <c r="M22" s="252"/>
      <c r="N22" s="253"/>
      <c r="O22" s="343"/>
      <c r="P22" s="344"/>
      <c r="Q22" s="259"/>
      <c r="R22" s="253"/>
      <c r="S22" s="343"/>
      <c r="T22" s="260"/>
      <c r="U22" s="260"/>
      <c r="X22" s="264"/>
      <c r="Y22" s="264"/>
      <c r="Z22" s="264"/>
      <c r="AA22" s="264"/>
      <c r="AB22" s="264"/>
    </row>
    <row r="23" spans="1:44" ht="38.25" outlineLevel="1">
      <c r="A23" s="250" t="s">
        <v>25</v>
      </c>
      <c r="B23" s="250" t="s">
        <v>17</v>
      </c>
      <c r="C23" s="335">
        <v>19.33</v>
      </c>
      <c r="D23" s="336">
        <v>24.319</v>
      </c>
      <c r="E23" s="337">
        <v>4.989000000000001</v>
      </c>
      <c r="F23" s="338">
        <v>-0.20514823800320742</v>
      </c>
      <c r="G23" s="253"/>
      <c r="H23" s="255"/>
      <c r="I23" s="339" t="s">
        <v>25</v>
      </c>
      <c r="J23" s="257"/>
      <c r="L23" s="335">
        <v>254</v>
      </c>
      <c r="M23" s="336">
        <v>183</v>
      </c>
      <c r="N23" s="337">
        <f>M23-L23</f>
        <v>-71</v>
      </c>
      <c r="O23" s="338">
        <f>N23/M23</f>
        <v>-0.3879781420765027</v>
      </c>
      <c r="P23" s="258"/>
      <c r="Q23" s="340">
        <v>381.368</v>
      </c>
      <c r="R23" s="337">
        <v>318.1771</v>
      </c>
      <c r="S23" s="338">
        <v>0.8343046611147238</v>
      </c>
      <c r="T23" s="341">
        <v>-380.53369533888525</v>
      </c>
      <c r="U23" s="342">
        <v>-456.10879703159026</v>
      </c>
      <c r="X23" s="263" t="s">
        <v>26</v>
      </c>
      <c r="Y23" s="264"/>
      <c r="Z23" s="264"/>
      <c r="AA23" s="264"/>
      <c r="AB23" s="264"/>
      <c r="AR23" s="249" t="s">
        <v>111</v>
      </c>
    </row>
    <row r="24" spans="3:28" s="320" customFormat="1" ht="15.75">
      <c r="C24" s="345">
        <v>-772.5323</v>
      </c>
      <c r="D24" s="346">
        <v>-754.1717000000001</v>
      </c>
      <c r="E24" s="347">
        <v>18.360599999999973</v>
      </c>
      <c r="F24" s="348">
        <v>0.024345384479422884</v>
      </c>
      <c r="G24" s="347"/>
      <c r="H24" s="349"/>
      <c r="I24" s="323" t="s">
        <v>27</v>
      </c>
      <c r="J24" s="329"/>
      <c r="K24" s="323"/>
      <c r="L24" s="345">
        <f>SUM(L21:L23)</f>
        <v>-4049.2322999999997</v>
      </c>
      <c r="M24" s="346">
        <f>M21+M23</f>
        <v>-4331</v>
      </c>
      <c r="N24" s="347">
        <f>N21+N23</f>
        <v>-281.7677</v>
      </c>
      <c r="O24" s="348">
        <f>-N24/M24</f>
        <v>-0.06505834680212422</v>
      </c>
      <c r="P24" s="350"/>
      <c r="Q24" s="351">
        <v>-8276.5502</v>
      </c>
      <c r="R24" s="347">
        <v>-6383.510000000001</v>
      </c>
      <c r="S24" s="348">
        <v>-0.771276660655064</v>
      </c>
      <c r="T24" s="352" t="e">
        <v>#DIV/0!</v>
      </c>
      <c r="U24" s="353" t="e">
        <v>#DIV/0!</v>
      </c>
      <c r="V24" s="331"/>
      <c r="X24" s="310"/>
      <c r="Y24" s="310"/>
      <c r="Z24" s="310"/>
      <c r="AA24" s="310"/>
      <c r="AB24" s="310"/>
    </row>
    <row r="25" spans="3:28" ht="15">
      <c r="C25" s="251"/>
      <c r="D25" s="252"/>
      <c r="E25" s="253"/>
      <c r="F25" s="343"/>
      <c r="G25" s="253"/>
      <c r="H25" s="255"/>
      <c r="I25" s="256"/>
      <c r="J25" s="257"/>
      <c r="L25" s="251"/>
      <c r="M25" s="252"/>
      <c r="N25" s="253"/>
      <c r="O25" s="343"/>
      <c r="P25" s="344"/>
      <c r="Q25" s="259"/>
      <c r="R25" s="253"/>
      <c r="S25" s="343"/>
      <c r="T25" s="260"/>
      <c r="U25" s="260"/>
      <c r="X25" s="264"/>
      <c r="Y25" s="264"/>
      <c r="Z25" s="264"/>
      <c r="AA25" s="264"/>
      <c r="AB25" s="264"/>
    </row>
    <row r="26" spans="1:45" ht="15">
      <c r="A26" s="250" t="s">
        <v>28</v>
      </c>
      <c r="B26" s="250" t="s">
        <v>17</v>
      </c>
      <c r="C26" s="251">
        <v>1739.2941</v>
      </c>
      <c r="D26" s="252">
        <v>1832.9763</v>
      </c>
      <c r="E26" s="253">
        <v>93.68219999999997</v>
      </c>
      <c r="F26" s="254">
        <v>0.051109335128882986</v>
      </c>
      <c r="G26" s="253"/>
      <c r="H26" s="255"/>
      <c r="I26" s="256" t="s">
        <v>29</v>
      </c>
      <c r="J26" s="257"/>
      <c r="L26" s="251">
        <v>10632</v>
      </c>
      <c r="M26" s="252">
        <v>11025</v>
      </c>
      <c r="N26" s="253">
        <f>M26-L26</f>
        <v>393</v>
      </c>
      <c r="O26" s="254">
        <f>N26/M26</f>
        <v>0.03564625850340136</v>
      </c>
      <c r="P26" s="258"/>
      <c r="Q26" s="259">
        <v>22320.3048</v>
      </c>
      <c r="R26" s="253">
        <v>17024.189300000002</v>
      </c>
      <c r="S26" s="254">
        <v>0.7627220798526013</v>
      </c>
      <c r="T26" s="260">
        <v>-22319.54207792015</v>
      </c>
      <c r="U26" s="261">
        <v>-29263.007676706406</v>
      </c>
      <c r="X26" s="264"/>
      <c r="Y26" s="264"/>
      <c r="Z26" s="264"/>
      <c r="AA26" s="264"/>
      <c r="AB26" s="264"/>
      <c r="AR26" s="375" t="s">
        <v>119</v>
      </c>
      <c r="AS26" s="354"/>
    </row>
    <row r="27" spans="3:45" s="355" customFormat="1" ht="15" hidden="1">
      <c r="C27" s="356">
        <v>604.24</v>
      </c>
      <c r="D27" s="357">
        <v>606.3000000000001</v>
      </c>
      <c r="E27" s="358">
        <v>2.060000000000059</v>
      </c>
      <c r="F27" s="359">
        <v>0.003397657925119675</v>
      </c>
      <c r="G27" s="360"/>
      <c r="H27" s="361"/>
      <c r="I27" s="362" t="s">
        <v>30</v>
      </c>
      <c r="J27" s="363"/>
      <c r="K27" s="364"/>
      <c r="L27" s="356">
        <v>596.438024691358</v>
      </c>
      <c r="M27" s="357">
        <v>593.658024691358</v>
      </c>
      <c r="N27" s="358">
        <v>-2.7799999999999727</v>
      </c>
      <c r="O27" s="359">
        <v>-0.004682830660707889</v>
      </c>
      <c r="P27" s="365"/>
      <c r="Q27" s="366">
        <v>646</v>
      </c>
      <c r="R27" s="358">
        <v>646.0046828306607</v>
      </c>
      <c r="S27" s="359">
        <v>1.0000072489638712</v>
      </c>
      <c r="T27" s="367">
        <v>-644.9999927510361</v>
      </c>
      <c r="U27" s="368">
        <v>-0.9984520011625946</v>
      </c>
      <c r="V27" s="369"/>
      <c r="X27" s="264"/>
      <c r="Y27" s="264"/>
      <c r="Z27" s="264"/>
      <c r="AA27" s="264"/>
      <c r="AB27" s="264"/>
      <c r="AR27" s="370"/>
      <c r="AS27" s="370"/>
    </row>
    <row r="28" spans="3:45" ht="9.75" customHeight="1">
      <c r="C28" s="251"/>
      <c r="D28" s="252"/>
      <c r="E28" s="253"/>
      <c r="F28" s="343"/>
      <c r="G28" s="253"/>
      <c r="H28" s="255"/>
      <c r="I28" s="256"/>
      <c r="J28" s="257"/>
      <c r="L28" s="251"/>
      <c r="M28" s="252"/>
      <c r="N28" s="253"/>
      <c r="O28" s="343"/>
      <c r="P28" s="344"/>
      <c r="Q28" s="259"/>
      <c r="R28" s="253"/>
      <c r="S28" s="343"/>
      <c r="T28" s="260"/>
      <c r="U28" s="260"/>
      <c r="X28" s="264"/>
      <c r="Y28" s="264"/>
      <c r="Z28" s="264"/>
      <c r="AA28" s="264"/>
      <c r="AB28" s="264"/>
      <c r="AR28" s="354"/>
      <c r="AS28" s="354"/>
    </row>
    <row r="29" spans="1:45" ht="15">
      <c r="A29" s="250" t="s">
        <v>31</v>
      </c>
      <c r="B29" s="250" t="s">
        <v>17</v>
      </c>
      <c r="C29" s="251">
        <v>16.8511</v>
      </c>
      <c r="D29" s="252">
        <v>32.425</v>
      </c>
      <c r="E29" s="253">
        <v>15.573899999999998</v>
      </c>
      <c r="F29" s="254">
        <v>0.4803053199691596</v>
      </c>
      <c r="G29" s="253"/>
      <c r="H29" s="255"/>
      <c r="I29" s="256" t="s">
        <v>32</v>
      </c>
      <c r="J29" s="257"/>
      <c r="L29" s="251">
        <v>119</v>
      </c>
      <c r="M29" s="252">
        <v>134</v>
      </c>
      <c r="N29" s="253">
        <f aca="true" t="shared" si="0" ref="N29:N35">M29-L29</f>
        <v>15</v>
      </c>
      <c r="O29" s="254">
        <f aca="true" t="shared" si="1" ref="O29:O35">N29/M29</f>
        <v>0.11194029850746269</v>
      </c>
      <c r="P29" s="258"/>
      <c r="Q29" s="259">
        <v>248.35</v>
      </c>
      <c r="R29" s="253">
        <v>201.9984</v>
      </c>
      <c r="S29" s="254">
        <v>0.8133617877994765</v>
      </c>
      <c r="T29" s="260">
        <v>-247.53663821220053</v>
      </c>
      <c r="U29" s="261">
        <v>-304.3376784172548</v>
      </c>
      <c r="X29" s="263" t="s">
        <v>33</v>
      </c>
      <c r="Y29" s="264"/>
      <c r="Z29" s="264"/>
      <c r="AA29" s="264"/>
      <c r="AB29" s="264"/>
      <c r="AR29" s="375" t="s">
        <v>119</v>
      </c>
      <c r="AS29" s="354"/>
    </row>
    <row r="30" spans="1:45" s="256" customFormat="1" ht="15">
      <c r="A30" s="256" t="s">
        <v>34</v>
      </c>
      <c r="B30" s="256" t="s">
        <v>17</v>
      </c>
      <c r="C30" s="251">
        <v>53.5387</v>
      </c>
      <c r="D30" s="252">
        <v>76.8936</v>
      </c>
      <c r="E30" s="253">
        <v>23.354900000000008</v>
      </c>
      <c r="F30" s="254">
        <v>0.30373008937024676</v>
      </c>
      <c r="G30" s="253"/>
      <c r="H30" s="255"/>
      <c r="I30" s="256" t="s">
        <v>35</v>
      </c>
      <c r="J30" s="257"/>
      <c r="L30" s="251">
        <v>335</v>
      </c>
      <c r="M30" s="252">
        <v>474</v>
      </c>
      <c r="N30" s="253">
        <f t="shared" si="0"/>
        <v>139</v>
      </c>
      <c r="O30" s="254">
        <f t="shared" si="1"/>
        <v>0.29324894514767935</v>
      </c>
      <c r="P30" s="258"/>
      <c r="Q30" s="259">
        <v>939.1716</v>
      </c>
      <c r="R30" s="253">
        <v>791.6422</v>
      </c>
      <c r="S30" s="254">
        <v>0.8429153948011204</v>
      </c>
      <c r="T30" s="260">
        <v>-938.3286846051989</v>
      </c>
      <c r="U30" s="261">
        <v>-1113.1943850979142</v>
      </c>
      <c r="V30" s="371"/>
      <c r="X30" s="288" t="s">
        <v>36</v>
      </c>
      <c r="Y30" s="372"/>
      <c r="Z30" s="372"/>
      <c r="AA30" s="372"/>
      <c r="AB30" s="372"/>
      <c r="AR30" s="373" t="s">
        <v>112</v>
      </c>
      <c r="AS30" s="374"/>
    </row>
    <row r="31" spans="1:45" ht="46.5" customHeight="1">
      <c r="A31" s="250" t="s">
        <v>37</v>
      </c>
      <c r="B31" s="250" t="s">
        <v>17</v>
      </c>
      <c r="C31" s="251">
        <v>109.9689</v>
      </c>
      <c r="D31" s="252">
        <v>154.034</v>
      </c>
      <c r="E31" s="253">
        <v>44.06509999999999</v>
      </c>
      <c r="F31" s="254">
        <v>0.28607385382448025</v>
      </c>
      <c r="G31" s="253"/>
      <c r="H31" s="255"/>
      <c r="I31" s="256" t="s">
        <v>37</v>
      </c>
      <c r="J31" s="257"/>
      <c r="L31" s="251">
        <v>673</v>
      </c>
      <c r="M31" s="252">
        <v>900</v>
      </c>
      <c r="N31" s="253">
        <f t="shared" si="0"/>
        <v>227</v>
      </c>
      <c r="O31" s="254">
        <f t="shared" si="1"/>
        <v>0.25222222222222224</v>
      </c>
      <c r="P31" s="258"/>
      <c r="Q31" s="259">
        <v>1699.857</v>
      </c>
      <c r="R31" s="253">
        <v>1337.2521</v>
      </c>
      <c r="S31" s="254">
        <v>0.786685056448866</v>
      </c>
      <c r="T31" s="260">
        <v>-1699.070314943551</v>
      </c>
      <c r="U31" s="261">
        <v>-2159.7846571704767</v>
      </c>
      <c r="X31" s="264"/>
      <c r="Y31" s="264"/>
      <c r="Z31" s="264"/>
      <c r="AA31" s="264"/>
      <c r="AB31" s="264"/>
      <c r="AR31" s="564" t="s">
        <v>121</v>
      </c>
      <c r="AS31" s="555"/>
    </row>
    <row r="32" spans="1:45" ht="15">
      <c r="A32" s="250" t="s">
        <v>38</v>
      </c>
      <c r="B32" s="250" t="s">
        <v>17</v>
      </c>
      <c r="C32" s="251">
        <v>10.288</v>
      </c>
      <c r="D32" s="252">
        <v>28.6533</v>
      </c>
      <c r="E32" s="253">
        <v>18.3653</v>
      </c>
      <c r="F32" s="254">
        <v>0.6409488610386936</v>
      </c>
      <c r="G32" s="253"/>
      <c r="H32" s="255"/>
      <c r="I32" s="256" t="s">
        <v>39</v>
      </c>
      <c r="J32" s="257"/>
      <c r="L32" s="251">
        <v>37</v>
      </c>
      <c r="M32" s="252">
        <v>96</v>
      </c>
      <c r="N32" s="253">
        <f t="shared" si="0"/>
        <v>59</v>
      </c>
      <c r="O32" s="254">
        <f t="shared" si="1"/>
        <v>0.6145833333333334</v>
      </c>
      <c r="P32" s="258"/>
      <c r="Q32" s="259">
        <v>396.89</v>
      </c>
      <c r="R32" s="253">
        <v>372.85589999999996</v>
      </c>
      <c r="S32" s="254">
        <v>0.9394439265287611</v>
      </c>
      <c r="T32" s="260">
        <v>-395.9505560734712</v>
      </c>
      <c r="U32" s="261">
        <v>-421.4733257539977</v>
      </c>
      <c r="X32" s="264" t="s">
        <v>40</v>
      </c>
      <c r="Y32" s="264"/>
      <c r="Z32" s="264"/>
      <c r="AA32" s="264"/>
      <c r="AB32" s="264"/>
      <c r="AR32" s="375" t="s">
        <v>94</v>
      </c>
      <c r="AS32" s="354"/>
    </row>
    <row r="33" spans="1:45" ht="15">
      <c r="A33" s="250" t="s">
        <v>41</v>
      </c>
      <c r="B33" s="250" t="s">
        <v>17</v>
      </c>
      <c r="C33" s="251">
        <v>49.3514</v>
      </c>
      <c r="D33" s="252">
        <v>47.526</v>
      </c>
      <c r="E33" s="253">
        <v>-1.8253999999999948</v>
      </c>
      <c r="F33" s="254">
        <v>-0.03840845011151779</v>
      </c>
      <c r="G33" s="253"/>
      <c r="H33" s="255"/>
      <c r="I33" s="256" t="s">
        <v>41</v>
      </c>
      <c r="J33" s="257"/>
      <c r="L33" s="251">
        <v>293</v>
      </c>
      <c r="M33" s="252">
        <v>610</v>
      </c>
      <c r="N33" s="253">
        <f t="shared" si="0"/>
        <v>317</v>
      </c>
      <c r="O33" s="254">
        <f t="shared" si="1"/>
        <v>0.519672131147541</v>
      </c>
      <c r="P33" s="258"/>
      <c r="Q33" s="259">
        <v>570.312</v>
      </c>
      <c r="R33" s="253">
        <v>431.1125</v>
      </c>
      <c r="S33" s="254">
        <v>0.7559239503990798</v>
      </c>
      <c r="T33" s="260">
        <v>-569.556076049601</v>
      </c>
      <c r="U33" s="261">
        <v>-753.4568467488185</v>
      </c>
      <c r="X33" s="263" t="s">
        <v>42</v>
      </c>
      <c r="Y33" s="264"/>
      <c r="Z33" s="264"/>
      <c r="AA33" s="264"/>
      <c r="AB33" s="264"/>
      <c r="AR33" s="373" t="s">
        <v>113</v>
      </c>
      <c r="AS33" s="354"/>
    </row>
    <row r="34" spans="1:45" ht="43.5" customHeight="1">
      <c r="A34" s="250" t="s">
        <v>43</v>
      </c>
      <c r="B34" s="250" t="s">
        <v>17</v>
      </c>
      <c r="C34" s="251">
        <v>693.9671</v>
      </c>
      <c r="D34" s="252">
        <v>532.9268</v>
      </c>
      <c r="E34" s="253">
        <v>-161.0403</v>
      </c>
      <c r="F34" s="254">
        <v>-0.3021808998909419</v>
      </c>
      <c r="G34" s="253"/>
      <c r="H34" s="255"/>
      <c r="I34" s="256" t="s">
        <v>43</v>
      </c>
      <c r="J34" s="257"/>
      <c r="L34" s="251">
        <v>3559</v>
      </c>
      <c r="M34" s="252">
        <v>3366</v>
      </c>
      <c r="N34" s="253">
        <f t="shared" si="0"/>
        <v>-193</v>
      </c>
      <c r="O34" s="254">
        <f t="shared" si="1"/>
        <v>-0.057338086749851455</v>
      </c>
      <c r="P34" s="258"/>
      <c r="Q34" s="259">
        <v>6324.2731</v>
      </c>
      <c r="R34" s="253">
        <v>4592.959000000001</v>
      </c>
      <c r="S34" s="254">
        <v>0.7262429890954584</v>
      </c>
      <c r="T34" s="260">
        <v>-6323.546857010905</v>
      </c>
      <c r="U34" s="261">
        <v>-8707.205373351604</v>
      </c>
      <c r="X34" s="263" t="s">
        <v>44</v>
      </c>
      <c r="Y34" s="264"/>
      <c r="Z34" s="264"/>
      <c r="AA34" s="264"/>
      <c r="AB34" s="264"/>
      <c r="AR34" s="564" t="s">
        <v>114</v>
      </c>
      <c r="AS34" s="555"/>
    </row>
    <row r="35" spans="1:45" ht="25.5">
      <c r="A35" s="250" t="s">
        <v>45</v>
      </c>
      <c r="B35" s="250" t="s">
        <v>17</v>
      </c>
      <c r="C35" s="251">
        <v>25.6685</v>
      </c>
      <c r="D35" s="252">
        <v>77.5179</v>
      </c>
      <c r="E35" s="253">
        <v>51.849399999999996</v>
      </c>
      <c r="F35" s="254">
        <v>0.6688700287288484</v>
      </c>
      <c r="G35" s="253"/>
      <c r="H35" s="255"/>
      <c r="I35" s="256" t="s">
        <v>45</v>
      </c>
      <c r="J35" s="257"/>
      <c r="L35" s="251">
        <v>1078</v>
      </c>
      <c r="M35" s="252">
        <v>760</v>
      </c>
      <c r="N35" s="253">
        <f t="shared" si="0"/>
        <v>-318</v>
      </c>
      <c r="O35" s="254">
        <f t="shared" si="1"/>
        <v>-0.41842105263157897</v>
      </c>
      <c r="P35" s="258"/>
      <c r="Q35" s="259">
        <v>2118.9715</v>
      </c>
      <c r="R35" s="253">
        <v>1328.81</v>
      </c>
      <c r="S35" s="254">
        <v>0.6271014027324104</v>
      </c>
      <c r="T35" s="260">
        <v>-2118.3443985972676</v>
      </c>
      <c r="U35" s="261">
        <v>-3377.9933984634754</v>
      </c>
      <c r="X35" s="264" t="s">
        <v>46</v>
      </c>
      <c r="Y35" s="264"/>
      <c r="Z35" s="264"/>
      <c r="AA35" s="264"/>
      <c r="AB35" s="264"/>
      <c r="AR35" s="286" t="s">
        <v>115</v>
      </c>
      <c r="AS35" s="354"/>
    </row>
    <row r="36" spans="1:45" ht="15" customHeight="1" hidden="1" outlineLevel="1">
      <c r="A36" s="250" t="s">
        <v>47</v>
      </c>
      <c r="B36" s="250" t="s">
        <v>17</v>
      </c>
      <c r="C36" s="251">
        <v>50.5286</v>
      </c>
      <c r="D36" s="252">
        <v>123.111</v>
      </c>
      <c r="E36" s="253">
        <v>72.5824</v>
      </c>
      <c r="F36" s="254">
        <v>0.5895687631487032</v>
      </c>
      <c r="G36" s="253"/>
      <c r="H36" s="255"/>
      <c r="I36" s="256" t="s">
        <v>47</v>
      </c>
      <c r="J36" s="257"/>
      <c r="L36" s="251">
        <v>163.6332</v>
      </c>
      <c r="M36" s="252">
        <v>235.4651</v>
      </c>
      <c r="N36" s="253">
        <v>71.83190000000002</v>
      </c>
      <c r="O36" s="254">
        <v>0.3050638926957754</v>
      </c>
      <c r="P36" s="258"/>
      <c r="Q36" s="259">
        <v>1007.0434</v>
      </c>
      <c r="R36" s="253">
        <v>843.4102</v>
      </c>
      <c r="S36" s="254">
        <v>0.8375112730990542</v>
      </c>
      <c r="T36" s="260">
        <v>-1006.205888726901</v>
      </c>
      <c r="U36" s="261">
        <v>-1201.4236954729265</v>
      </c>
      <c r="X36" s="264"/>
      <c r="Y36" s="264"/>
      <c r="Z36" s="264"/>
      <c r="AA36" s="264"/>
      <c r="AB36" s="264"/>
      <c r="AR36" s="354"/>
      <c r="AS36" s="354"/>
    </row>
    <row r="37" spans="1:45" ht="15" customHeight="1" hidden="1" outlineLevel="1">
      <c r="A37" s="250" t="s">
        <v>48</v>
      </c>
      <c r="B37" s="250" t="s">
        <v>17</v>
      </c>
      <c r="C37" s="251">
        <v>0</v>
      </c>
      <c r="D37" s="252">
        <v>0</v>
      </c>
      <c r="E37" s="253">
        <v>0</v>
      </c>
      <c r="F37" s="254" t="e">
        <v>#DIV/0!</v>
      </c>
      <c r="G37" s="253"/>
      <c r="H37" s="255"/>
      <c r="I37" s="256" t="s">
        <v>48</v>
      </c>
      <c r="J37" s="257"/>
      <c r="L37" s="251">
        <v>0</v>
      </c>
      <c r="M37" s="252">
        <v>0</v>
      </c>
      <c r="N37" s="253">
        <v>0</v>
      </c>
      <c r="O37" s="254" t="e">
        <v>#DIV/0!</v>
      </c>
      <c r="P37" s="258"/>
      <c r="Q37" s="259">
        <v>170</v>
      </c>
      <c r="R37" s="253">
        <v>170</v>
      </c>
      <c r="S37" s="254">
        <v>1</v>
      </c>
      <c r="T37" s="260">
        <v>-169</v>
      </c>
      <c r="U37" s="261">
        <v>-169</v>
      </c>
      <c r="X37" s="264"/>
      <c r="Y37" s="264"/>
      <c r="Z37" s="264"/>
      <c r="AA37" s="264"/>
      <c r="AB37" s="264"/>
      <c r="AR37" s="354"/>
      <c r="AS37" s="354"/>
    </row>
    <row r="38" spans="3:45" ht="15" collapsed="1">
      <c r="C38" s="335">
        <v>50.5286</v>
      </c>
      <c r="D38" s="336">
        <v>121.111</v>
      </c>
      <c r="E38" s="337">
        <v>70.5824</v>
      </c>
      <c r="F38" s="338">
        <v>0.5827909933862325</v>
      </c>
      <c r="G38" s="253"/>
      <c r="H38" s="255"/>
      <c r="I38" s="339" t="s">
        <v>47</v>
      </c>
      <c r="J38" s="257"/>
      <c r="L38" s="335">
        <v>399</v>
      </c>
      <c r="M38" s="341">
        <v>476</v>
      </c>
      <c r="N38" s="337">
        <f>M38-L38</f>
        <v>77</v>
      </c>
      <c r="O38" s="338">
        <f>N38/M38</f>
        <v>0.16176470588235295</v>
      </c>
      <c r="P38" s="258"/>
      <c r="Q38" s="340">
        <v>1177.0434</v>
      </c>
      <c r="R38" s="337">
        <v>1013.4102</v>
      </c>
      <c r="S38" s="338">
        <v>0.8609794677069682</v>
      </c>
      <c r="T38" s="341">
        <v>-1176.182420532293</v>
      </c>
      <c r="U38" s="342">
        <v>-1366.098106456359</v>
      </c>
      <c r="X38" s="376" t="s">
        <v>49</v>
      </c>
      <c r="Y38" s="264"/>
      <c r="Z38" s="264"/>
      <c r="AA38" s="264"/>
      <c r="AB38" s="264"/>
      <c r="AR38" s="354"/>
      <c r="AS38" s="354"/>
    </row>
    <row r="39" spans="3:45" ht="15">
      <c r="C39" s="251">
        <v>1010.1623</v>
      </c>
      <c r="D39" s="252">
        <v>1071.0876</v>
      </c>
      <c r="E39" s="253">
        <v>60.925300000000014</v>
      </c>
      <c r="F39" s="254">
        <v>0.05688171537043283</v>
      </c>
      <c r="G39" s="261"/>
      <c r="H39" s="255"/>
      <c r="I39" s="256" t="s">
        <v>50</v>
      </c>
      <c r="J39" s="257"/>
      <c r="L39" s="251">
        <f>L29+L30+L31+L32+L33+L34+L35+L38</f>
        <v>6493</v>
      </c>
      <c r="M39" s="252">
        <f>M29+M30+M31+M32+M33+M34+M35+M38</f>
        <v>6816</v>
      </c>
      <c r="N39" s="253">
        <f>M39-L39</f>
        <v>323</v>
      </c>
      <c r="O39" s="254">
        <f>N39/M39</f>
        <v>0.04738849765258216</v>
      </c>
      <c r="P39" s="258"/>
      <c r="Q39" s="259">
        <v>13474.8686</v>
      </c>
      <c r="R39" s="260">
        <v>10070.0403</v>
      </c>
      <c r="S39" s="254">
        <v>0.7473201111586351</v>
      </c>
      <c r="T39" s="260">
        <v>-13468.515946024489</v>
      </c>
      <c r="U39" s="261">
        <v>-18022.418699723043</v>
      </c>
      <c r="X39" s="264"/>
      <c r="Y39" s="264"/>
      <c r="Z39" s="264"/>
      <c r="AA39" s="264"/>
      <c r="AB39" s="264"/>
      <c r="AR39" s="354"/>
      <c r="AS39" s="354"/>
    </row>
    <row r="40" spans="1:45" s="320" customFormat="1" ht="10.5" customHeight="1">
      <c r="A40" s="250"/>
      <c r="B40" s="250"/>
      <c r="C40" s="335"/>
      <c r="D40" s="336"/>
      <c r="E40" s="337"/>
      <c r="F40" s="377"/>
      <c r="G40" s="253"/>
      <c r="H40" s="255"/>
      <c r="I40" s="339"/>
      <c r="J40" s="257"/>
      <c r="K40" s="256"/>
      <c r="L40" s="335"/>
      <c r="M40" s="336"/>
      <c r="N40" s="337"/>
      <c r="O40" s="377"/>
      <c r="P40" s="344"/>
      <c r="Q40" s="340"/>
      <c r="R40" s="337"/>
      <c r="S40" s="377"/>
      <c r="T40" s="341"/>
      <c r="U40" s="341"/>
      <c r="V40" s="331"/>
      <c r="AR40" s="378"/>
      <c r="AS40" s="378"/>
    </row>
    <row r="41" spans="3:45" s="320" customFormat="1" ht="15">
      <c r="C41" s="345">
        <v>2749.4564</v>
      </c>
      <c r="D41" s="346">
        <v>2904.0639</v>
      </c>
      <c r="E41" s="347">
        <v>154.6075</v>
      </c>
      <c r="F41" s="348">
        <v>0.05323832578201877</v>
      </c>
      <c r="G41" s="347"/>
      <c r="H41" s="349"/>
      <c r="I41" s="323" t="s">
        <v>51</v>
      </c>
      <c r="J41" s="329"/>
      <c r="K41" s="323"/>
      <c r="L41" s="345">
        <f>L39+L26</f>
        <v>17125</v>
      </c>
      <c r="M41" s="346">
        <f>M39+M26</f>
        <v>17841</v>
      </c>
      <c r="N41" s="352">
        <f>M41-L41</f>
        <v>716</v>
      </c>
      <c r="O41" s="348">
        <f>N41/M41</f>
        <v>0.04013227958074099</v>
      </c>
      <c r="P41" s="350"/>
      <c r="Q41" s="351">
        <v>35795.1734</v>
      </c>
      <c r="R41" s="352">
        <v>27094.229600000002</v>
      </c>
      <c r="S41" s="348">
        <v>0.7569241053040967</v>
      </c>
      <c r="T41" s="352">
        <v>-35788.058023944635</v>
      </c>
      <c r="U41" s="353">
        <v>-47280.90672917157</v>
      </c>
      <c r="V41" s="331"/>
      <c r="AR41" s="378"/>
      <c r="AS41" s="378"/>
    </row>
    <row r="42" spans="3:45" ht="7.5" customHeight="1">
      <c r="C42" s="251"/>
      <c r="D42" s="252"/>
      <c r="E42" s="253"/>
      <c r="F42" s="343"/>
      <c r="G42" s="253"/>
      <c r="H42" s="255"/>
      <c r="I42" s="256"/>
      <c r="J42" s="257"/>
      <c r="L42" s="251"/>
      <c r="M42" s="252"/>
      <c r="N42" s="253"/>
      <c r="O42" s="343"/>
      <c r="P42" s="344"/>
      <c r="Q42" s="259"/>
      <c r="R42" s="253"/>
      <c r="S42" s="343"/>
      <c r="T42" s="260"/>
      <c r="U42" s="260"/>
      <c r="AR42" s="354"/>
      <c r="AS42" s="354"/>
    </row>
    <row r="43" spans="1:45" ht="14.25" hidden="1" outlineLevel="1">
      <c r="A43" s="250" t="s">
        <v>25</v>
      </c>
      <c r="B43" s="250" t="s">
        <v>20</v>
      </c>
      <c r="C43" s="251">
        <v>0</v>
      </c>
      <c r="D43" s="252">
        <v>0</v>
      </c>
      <c r="E43" s="253">
        <v>0</v>
      </c>
      <c r="F43" s="343"/>
      <c r="G43" s="253"/>
      <c r="H43" s="255"/>
      <c r="I43" s="256" t="s">
        <v>21</v>
      </c>
      <c r="J43" s="257"/>
      <c r="L43" s="251">
        <v>0</v>
      </c>
      <c r="M43" s="252">
        <v>0</v>
      </c>
      <c r="N43" s="253">
        <v>0</v>
      </c>
      <c r="O43" s="343"/>
      <c r="P43" s="344"/>
      <c r="Q43" s="259">
        <v>0</v>
      </c>
      <c r="R43" s="253">
        <v>0</v>
      </c>
      <c r="S43" s="343"/>
      <c r="T43" s="260"/>
      <c r="U43" s="260"/>
      <c r="AR43" s="354"/>
      <c r="AS43" s="354"/>
    </row>
    <row r="44" spans="1:45" ht="14.25" hidden="1" outlineLevel="1">
      <c r="A44" s="250" t="s">
        <v>28</v>
      </c>
      <c r="B44" s="250" t="s">
        <v>20</v>
      </c>
      <c r="C44" s="251">
        <v>100.5014</v>
      </c>
      <c r="D44" s="252">
        <v>93.5646</v>
      </c>
      <c r="E44" s="253">
        <v>-6.936800000000005</v>
      </c>
      <c r="F44" s="343"/>
      <c r="G44" s="253"/>
      <c r="H44" s="255"/>
      <c r="I44" s="256" t="s">
        <v>21</v>
      </c>
      <c r="J44" s="257"/>
      <c r="L44" s="251">
        <v>277.0379</v>
      </c>
      <c r="M44" s="252">
        <v>279.6937</v>
      </c>
      <c r="N44" s="253">
        <v>2.6557999999999993</v>
      </c>
      <c r="O44" s="343"/>
      <c r="P44" s="344"/>
      <c r="Q44" s="259">
        <v>923.0078</v>
      </c>
      <c r="R44" s="253">
        <v>923.0078</v>
      </c>
      <c r="S44" s="343"/>
      <c r="T44" s="260"/>
      <c r="U44" s="260"/>
      <c r="AR44" s="354"/>
      <c r="AS44" s="354"/>
    </row>
    <row r="45" spans="1:45" ht="14.25" hidden="1" outlineLevel="1">
      <c r="A45" s="250" t="s">
        <v>34</v>
      </c>
      <c r="B45" s="250" t="s">
        <v>20</v>
      </c>
      <c r="C45" s="251">
        <v>1.0674</v>
      </c>
      <c r="D45" s="252">
        <v>0.94</v>
      </c>
      <c r="E45" s="253">
        <v>-0.12739999999999996</v>
      </c>
      <c r="F45" s="343"/>
      <c r="G45" s="253"/>
      <c r="H45" s="255"/>
      <c r="I45" s="256" t="s">
        <v>21</v>
      </c>
      <c r="J45" s="257"/>
      <c r="L45" s="251">
        <v>2.643</v>
      </c>
      <c r="M45" s="252">
        <v>4.86</v>
      </c>
      <c r="N45" s="253">
        <v>2.2170000000000005</v>
      </c>
      <c r="O45" s="343"/>
      <c r="P45" s="344"/>
      <c r="Q45" s="259">
        <v>30.622</v>
      </c>
      <c r="R45" s="253">
        <v>30.622</v>
      </c>
      <c r="S45" s="343"/>
      <c r="T45" s="260"/>
      <c r="U45" s="260"/>
      <c r="AR45" s="354"/>
      <c r="AS45" s="354"/>
    </row>
    <row r="46" spans="1:45" ht="14.25" hidden="1" outlineLevel="1">
      <c r="A46" s="250" t="s">
        <v>31</v>
      </c>
      <c r="B46" s="250" t="s">
        <v>20</v>
      </c>
      <c r="C46" s="251">
        <v>2.0384</v>
      </c>
      <c r="D46" s="252">
        <v>2.94</v>
      </c>
      <c r="E46" s="253">
        <v>0.9015999999999997</v>
      </c>
      <c r="F46" s="343"/>
      <c r="G46" s="253"/>
      <c r="H46" s="255"/>
      <c r="I46" s="256" t="s">
        <v>21</v>
      </c>
      <c r="J46" s="257"/>
      <c r="L46" s="251">
        <v>4.8212</v>
      </c>
      <c r="M46" s="252">
        <v>5.88</v>
      </c>
      <c r="N46" s="253">
        <v>1.0587999999999997</v>
      </c>
      <c r="O46" s="343"/>
      <c r="P46" s="344"/>
      <c r="Q46" s="259">
        <v>17.64</v>
      </c>
      <c r="R46" s="253">
        <v>17.64</v>
      </c>
      <c r="S46" s="343"/>
      <c r="T46" s="260"/>
      <c r="U46" s="260"/>
      <c r="AR46" s="354"/>
      <c r="AS46" s="354"/>
    </row>
    <row r="47" spans="1:45" ht="14.25" hidden="1" outlineLevel="1">
      <c r="A47" s="250" t="s">
        <v>37</v>
      </c>
      <c r="B47" s="250" t="s">
        <v>20</v>
      </c>
      <c r="C47" s="251">
        <v>0</v>
      </c>
      <c r="D47" s="252">
        <v>0</v>
      </c>
      <c r="E47" s="253">
        <v>0</v>
      </c>
      <c r="F47" s="343"/>
      <c r="G47" s="253"/>
      <c r="H47" s="255"/>
      <c r="I47" s="256" t="s">
        <v>21</v>
      </c>
      <c r="J47" s="257"/>
      <c r="L47" s="251">
        <v>0</v>
      </c>
      <c r="M47" s="252">
        <v>0</v>
      </c>
      <c r="N47" s="253">
        <v>0</v>
      </c>
      <c r="O47" s="343"/>
      <c r="P47" s="344"/>
      <c r="Q47" s="259">
        <v>0</v>
      </c>
      <c r="R47" s="253">
        <v>0</v>
      </c>
      <c r="S47" s="343"/>
      <c r="T47" s="260"/>
      <c r="U47" s="260"/>
      <c r="AR47" s="354"/>
      <c r="AS47" s="354"/>
    </row>
    <row r="48" spans="1:45" ht="14.25" hidden="1" outlineLevel="1">
      <c r="A48" s="250" t="s">
        <v>38</v>
      </c>
      <c r="B48" s="250" t="s">
        <v>20</v>
      </c>
      <c r="C48" s="251">
        <v>0</v>
      </c>
      <c r="D48" s="252">
        <v>0</v>
      </c>
      <c r="E48" s="253">
        <v>0</v>
      </c>
      <c r="F48" s="343"/>
      <c r="G48" s="253"/>
      <c r="H48" s="255"/>
      <c r="I48" s="256" t="s">
        <v>21</v>
      </c>
      <c r="J48" s="257"/>
      <c r="L48" s="251">
        <v>0</v>
      </c>
      <c r="M48" s="252">
        <v>0</v>
      </c>
      <c r="N48" s="253">
        <v>0</v>
      </c>
      <c r="O48" s="343"/>
      <c r="P48" s="344"/>
      <c r="Q48" s="259">
        <v>0</v>
      </c>
      <c r="R48" s="253">
        <v>0</v>
      </c>
      <c r="S48" s="343"/>
      <c r="T48" s="260"/>
      <c r="U48" s="260"/>
      <c r="AR48" s="354"/>
      <c r="AS48" s="354"/>
    </row>
    <row r="49" spans="1:45" ht="14.25" hidden="1" outlineLevel="1">
      <c r="A49" s="250" t="s">
        <v>41</v>
      </c>
      <c r="B49" s="250" t="s">
        <v>20</v>
      </c>
      <c r="C49" s="251">
        <v>0</v>
      </c>
      <c r="D49" s="252">
        <v>0</v>
      </c>
      <c r="E49" s="253">
        <v>0</v>
      </c>
      <c r="F49" s="343"/>
      <c r="G49" s="253"/>
      <c r="H49" s="255"/>
      <c r="I49" s="256" t="s">
        <v>21</v>
      </c>
      <c r="J49" s="257"/>
      <c r="L49" s="251">
        <v>0.7022</v>
      </c>
      <c r="M49" s="252">
        <v>0</v>
      </c>
      <c r="N49" s="253">
        <v>-0.7022</v>
      </c>
      <c r="O49" s="343"/>
      <c r="P49" s="344"/>
      <c r="Q49" s="259">
        <v>20</v>
      </c>
      <c r="R49" s="253">
        <v>20</v>
      </c>
      <c r="S49" s="343"/>
      <c r="T49" s="260"/>
      <c r="U49" s="260"/>
      <c r="AR49" s="354"/>
      <c r="AS49" s="354"/>
    </row>
    <row r="50" spans="1:45" ht="14.25" hidden="1" outlineLevel="1">
      <c r="A50" s="250" t="s">
        <v>43</v>
      </c>
      <c r="B50" s="250" t="s">
        <v>20</v>
      </c>
      <c r="C50" s="251">
        <v>0</v>
      </c>
      <c r="D50" s="252">
        <v>0</v>
      </c>
      <c r="E50" s="253">
        <v>0</v>
      </c>
      <c r="F50" s="343"/>
      <c r="G50" s="253"/>
      <c r="H50" s="255"/>
      <c r="I50" s="256" t="s">
        <v>21</v>
      </c>
      <c r="J50" s="257"/>
      <c r="L50" s="251">
        <v>0</v>
      </c>
      <c r="M50" s="252">
        <v>0</v>
      </c>
      <c r="N50" s="253">
        <v>0</v>
      </c>
      <c r="O50" s="343"/>
      <c r="P50" s="344"/>
      <c r="Q50" s="259">
        <v>0</v>
      </c>
      <c r="R50" s="253">
        <v>0</v>
      </c>
      <c r="S50" s="343"/>
      <c r="T50" s="260"/>
      <c r="U50" s="260"/>
      <c r="AR50" s="354"/>
      <c r="AS50" s="354"/>
    </row>
    <row r="51" spans="1:45" ht="14.25" hidden="1" outlineLevel="1">
      <c r="A51" s="250" t="s">
        <v>45</v>
      </c>
      <c r="B51" s="250" t="s">
        <v>20</v>
      </c>
      <c r="C51" s="251">
        <v>71.0076</v>
      </c>
      <c r="D51" s="252">
        <v>4.56</v>
      </c>
      <c r="E51" s="253">
        <v>-66.4476</v>
      </c>
      <c r="F51" s="343"/>
      <c r="G51" s="253"/>
      <c r="H51" s="255"/>
      <c r="I51" s="256" t="s">
        <v>21</v>
      </c>
      <c r="J51" s="257"/>
      <c r="L51" s="251">
        <v>141.9361</v>
      </c>
      <c r="M51" s="252">
        <v>98.886</v>
      </c>
      <c r="N51" s="253">
        <v>-43.050100000000015</v>
      </c>
      <c r="O51" s="343"/>
      <c r="P51" s="344"/>
      <c r="Q51" s="259">
        <v>381.864</v>
      </c>
      <c r="R51" s="253">
        <v>381.864</v>
      </c>
      <c r="S51" s="343"/>
      <c r="T51" s="260"/>
      <c r="U51" s="260"/>
      <c r="AR51" s="354"/>
      <c r="AS51" s="354"/>
    </row>
    <row r="52" spans="1:45" ht="14.25" hidden="1" outlineLevel="1">
      <c r="A52" s="250" t="s">
        <v>47</v>
      </c>
      <c r="B52" s="250" t="s">
        <v>20</v>
      </c>
      <c r="C52" s="251">
        <v>16.1998</v>
      </c>
      <c r="D52" s="252">
        <v>2.05</v>
      </c>
      <c r="E52" s="253">
        <v>-14.149799999999999</v>
      </c>
      <c r="F52" s="343"/>
      <c r="G52" s="253"/>
      <c r="H52" s="255"/>
      <c r="I52" s="256" t="s">
        <v>21</v>
      </c>
      <c r="J52" s="257"/>
      <c r="L52" s="251">
        <v>17.642</v>
      </c>
      <c r="M52" s="252">
        <v>6.35</v>
      </c>
      <c r="N52" s="253">
        <v>-11.292</v>
      </c>
      <c r="O52" s="343"/>
      <c r="P52" s="344"/>
      <c r="Q52" s="259">
        <v>6.35</v>
      </c>
      <c r="R52" s="253">
        <v>6.35</v>
      </c>
      <c r="S52" s="343"/>
      <c r="T52" s="260"/>
      <c r="U52" s="260"/>
      <c r="AR52" s="354"/>
      <c r="AS52" s="354"/>
    </row>
    <row r="53" spans="1:45" ht="14.25" hidden="1" outlineLevel="1">
      <c r="A53" s="250" t="s">
        <v>48</v>
      </c>
      <c r="B53" s="250" t="s">
        <v>20</v>
      </c>
      <c r="C53" s="251">
        <v>0</v>
      </c>
      <c r="D53" s="252">
        <v>0</v>
      </c>
      <c r="E53" s="253">
        <v>0</v>
      </c>
      <c r="F53" s="343"/>
      <c r="G53" s="253"/>
      <c r="H53" s="255"/>
      <c r="I53" s="256" t="s">
        <v>21</v>
      </c>
      <c r="J53" s="257"/>
      <c r="L53" s="251">
        <v>0</v>
      </c>
      <c r="M53" s="252">
        <v>0</v>
      </c>
      <c r="N53" s="253">
        <v>0</v>
      </c>
      <c r="O53" s="343"/>
      <c r="P53" s="344"/>
      <c r="Q53" s="259">
        <v>0</v>
      </c>
      <c r="R53" s="253">
        <v>0</v>
      </c>
      <c r="S53" s="343"/>
      <c r="T53" s="260"/>
      <c r="U53" s="260"/>
      <c r="AR53" s="354"/>
      <c r="AS53" s="354"/>
    </row>
    <row r="54" spans="3:45" ht="14.25" collapsed="1">
      <c r="C54" s="251">
        <v>190.8146</v>
      </c>
      <c r="D54" s="252">
        <v>104.0546</v>
      </c>
      <c r="E54" s="253">
        <v>-86.75999999999999</v>
      </c>
      <c r="F54" s="254">
        <v>-0.8337930278911263</v>
      </c>
      <c r="G54" s="253"/>
      <c r="H54" s="255"/>
      <c r="I54" s="256" t="s">
        <v>21</v>
      </c>
      <c r="J54" s="257"/>
      <c r="L54" s="251">
        <v>719</v>
      </c>
      <c r="M54" s="252">
        <v>1152</v>
      </c>
      <c r="N54" s="253">
        <f>M54-L54</f>
        <v>433</v>
      </c>
      <c r="O54" s="254">
        <f>N54/M54</f>
        <v>0.3758680555555556</v>
      </c>
      <c r="P54" s="258"/>
      <c r="Q54" s="259">
        <v>1379.4837999999997</v>
      </c>
      <c r="R54" s="253">
        <v>934.7013999999998</v>
      </c>
      <c r="S54" s="254">
        <v>0.6775733067688072</v>
      </c>
      <c r="T54" s="260">
        <v>-1378.8062266932309</v>
      </c>
      <c r="U54" s="261">
        <v>-2034.9181600267634</v>
      </c>
      <c r="AR54" s="373" t="s">
        <v>116</v>
      </c>
      <c r="AS54" s="354"/>
    </row>
    <row r="55" spans="1:45" ht="28.5" customHeight="1">
      <c r="A55" s="250" t="s">
        <v>52</v>
      </c>
      <c r="B55" s="250" t="s">
        <v>23</v>
      </c>
      <c r="C55" s="251">
        <v>251.3423</v>
      </c>
      <c r="D55" s="252">
        <v>274.3974</v>
      </c>
      <c r="E55" s="253">
        <v>23.05510000000001</v>
      </c>
      <c r="F55" s="254">
        <v>0.08402083984760791</v>
      </c>
      <c r="G55" s="253"/>
      <c r="H55" s="255"/>
      <c r="I55" s="256" t="s">
        <v>24</v>
      </c>
      <c r="J55" s="257"/>
      <c r="L55" s="251">
        <v>1310</v>
      </c>
      <c r="M55" s="252">
        <v>3339</v>
      </c>
      <c r="N55" s="253">
        <f>M55-L55</f>
        <v>2029</v>
      </c>
      <c r="O55" s="254">
        <f>N55/M55</f>
        <v>0.6076669661575322</v>
      </c>
      <c r="P55" s="258"/>
      <c r="Q55" s="259">
        <v>6840.1734</v>
      </c>
      <c r="R55" s="253">
        <v>6223.2</v>
      </c>
      <c r="S55" s="254">
        <v>0.9098014971374848</v>
      </c>
      <c r="T55" s="260">
        <v>-6839.263598502862</v>
      </c>
      <c r="U55" s="261">
        <v>-7517.314073477883</v>
      </c>
      <c r="V55" s="371"/>
      <c r="AR55" s="564" t="s">
        <v>99</v>
      </c>
      <c r="AS55" s="354"/>
    </row>
    <row r="56" spans="1:45" ht="14.25">
      <c r="A56" s="256" t="s">
        <v>53</v>
      </c>
      <c r="B56" s="256" t="s">
        <v>17</v>
      </c>
      <c r="C56" s="335">
        <v>0</v>
      </c>
      <c r="D56" s="336">
        <v>0</v>
      </c>
      <c r="E56" s="337">
        <v>0</v>
      </c>
      <c r="F56" s="338">
        <v>0</v>
      </c>
      <c r="G56" s="253"/>
      <c r="H56" s="255"/>
      <c r="I56" s="339" t="s">
        <v>53</v>
      </c>
      <c r="J56" s="257"/>
      <c r="L56" s="335">
        <v>-0.0001</v>
      </c>
      <c r="M56" s="336">
        <v>0</v>
      </c>
      <c r="N56" s="337">
        <v>0</v>
      </c>
      <c r="O56" s="338">
        <v>0</v>
      </c>
      <c r="P56" s="258"/>
      <c r="Q56" s="340">
        <v>0</v>
      </c>
      <c r="R56" s="337">
        <v>0.0001</v>
      </c>
      <c r="S56" s="338" t="e">
        <v>#DIV/0!</v>
      </c>
      <c r="T56" s="341" t="e">
        <v>#DIV/0!</v>
      </c>
      <c r="U56" s="342" t="e">
        <v>#DIV/0!</v>
      </c>
      <c r="V56" s="371"/>
      <c r="X56" s="250" t="s">
        <v>54</v>
      </c>
      <c r="AR56" s="555"/>
      <c r="AS56" s="354"/>
    </row>
    <row r="57" spans="3:45" s="320" customFormat="1" ht="15">
      <c r="C57" s="345">
        <v>442.1569</v>
      </c>
      <c r="D57" s="346">
        <v>378.452</v>
      </c>
      <c r="E57" s="347">
        <v>-63.70489999999998</v>
      </c>
      <c r="F57" s="348">
        <v>-0.16833019775295144</v>
      </c>
      <c r="G57" s="347"/>
      <c r="H57" s="349"/>
      <c r="I57" s="323" t="s">
        <v>55</v>
      </c>
      <c r="J57" s="329"/>
      <c r="K57" s="323"/>
      <c r="L57" s="345">
        <f>SUM(L54+L55+L56)</f>
        <v>2028.9999</v>
      </c>
      <c r="M57" s="346">
        <f>SUM(M54:M56)</f>
        <v>4491</v>
      </c>
      <c r="N57" s="347">
        <f>SUM(N54:N56)</f>
        <v>2462</v>
      </c>
      <c r="O57" s="348">
        <f>N57/M57</f>
        <v>0.548207526163438</v>
      </c>
      <c r="P57" s="350"/>
      <c r="Q57" s="351">
        <v>8219.6572</v>
      </c>
      <c r="R57" s="347">
        <v>7157.9015</v>
      </c>
      <c r="S57" s="348">
        <v>0.8708272529905505</v>
      </c>
      <c r="T57" s="352" t="e">
        <v>#DIV/0!</v>
      </c>
      <c r="U57" s="353" t="e">
        <v>#DIV/0!</v>
      </c>
      <c r="V57" s="331"/>
      <c r="AR57" s="378"/>
      <c r="AS57" s="378"/>
    </row>
    <row r="58" spans="3:45" s="320" customFormat="1" ht="15">
      <c r="C58" s="345"/>
      <c r="D58" s="346"/>
      <c r="E58" s="347"/>
      <c r="F58" s="348"/>
      <c r="G58" s="347"/>
      <c r="H58" s="349"/>
      <c r="I58" s="323"/>
      <c r="J58" s="329"/>
      <c r="K58" s="323"/>
      <c r="L58" s="345"/>
      <c r="M58" s="346"/>
      <c r="N58" s="347"/>
      <c r="O58" s="348"/>
      <c r="P58" s="350"/>
      <c r="Q58" s="351"/>
      <c r="R58" s="347"/>
      <c r="S58" s="348"/>
      <c r="T58" s="352"/>
      <c r="U58" s="352"/>
      <c r="V58" s="331"/>
      <c r="AR58" s="378"/>
      <c r="AS58" s="378"/>
    </row>
    <row r="59" spans="3:45" s="310" customFormat="1" ht="16.5" thickBot="1">
      <c r="C59" s="379">
        <v>2419.081</v>
      </c>
      <c r="D59" s="380">
        <v>2528.3442000000005</v>
      </c>
      <c r="E59" s="381">
        <v>109.26319999999998</v>
      </c>
      <c r="F59" s="382">
        <v>0.04321531854721361</v>
      </c>
      <c r="G59" s="383"/>
      <c r="H59" s="384"/>
      <c r="I59" s="385" t="s">
        <v>56</v>
      </c>
      <c r="J59" s="386"/>
      <c r="K59" s="311"/>
      <c r="L59" s="387">
        <f>L24+L41+L57</f>
        <v>15104.767600000001</v>
      </c>
      <c r="M59" s="387">
        <f>M24+M41+M57</f>
        <v>18001</v>
      </c>
      <c r="N59" s="388">
        <f>M59-L59</f>
        <v>2896.232399999999</v>
      </c>
      <c r="O59" s="389">
        <f>N59/M59</f>
        <v>0.16089286150769397</v>
      </c>
      <c r="P59" s="390"/>
      <c r="Q59" s="391">
        <v>35738.2804</v>
      </c>
      <c r="R59" s="381">
        <v>27868.621099999997</v>
      </c>
      <c r="S59" s="382">
        <v>0.7797974829253395</v>
      </c>
      <c r="T59" s="392" t="e">
        <v>#DIV/0!</v>
      </c>
      <c r="U59" s="393" t="e">
        <v>#DIV/0!</v>
      </c>
      <c r="V59" s="394"/>
      <c r="AR59" s="395"/>
      <c r="AS59" s="396"/>
    </row>
    <row r="60" spans="3:45" ht="15" customHeight="1" thickTop="1">
      <c r="C60" s="251"/>
      <c r="D60" s="252"/>
      <c r="E60" s="253"/>
      <c r="F60" s="254"/>
      <c r="G60" s="253"/>
      <c r="H60" s="255"/>
      <c r="I60" s="256"/>
      <c r="J60" s="257"/>
      <c r="L60" s="251"/>
      <c r="M60" s="252"/>
      <c r="N60" s="253"/>
      <c r="O60" s="254"/>
      <c r="P60" s="258"/>
      <c r="Q60" s="259"/>
      <c r="R60" s="253"/>
      <c r="S60" s="254"/>
      <c r="T60" s="260"/>
      <c r="U60" s="260"/>
      <c r="AR60" s="354"/>
      <c r="AS60" s="354"/>
    </row>
    <row r="61" spans="3:45" s="256" customFormat="1" ht="14.25" hidden="1" outlineLevel="1">
      <c r="C61" s="251"/>
      <c r="D61" s="252"/>
      <c r="E61" s="253"/>
      <c r="F61" s="254"/>
      <c r="G61" s="253"/>
      <c r="H61" s="255"/>
      <c r="I61" s="256" t="s">
        <v>57</v>
      </c>
      <c r="J61" s="257"/>
      <c r="L61" s="251"/>
      <c r="M61" s="252"/>
      <c r="N61" s="253"/>
      <c r="O61" s="254"/>
      <c r="P61" s="258"/>
      <c r="Q61" s="259">
        <v>39072</v>
      </c>
      <c r="R61" s="253"/>
      <c r="S61" s="254"/>
      <c r="T61" s="260"/>
      <c r="U61" s="260"/>
      <c r="V61" s="371"/>
      <c r="AR61" s="374"/>
      <c r="AS61" s="374"/>
    </row>
    <row r="62" spans="1:45" s="401" customFormat="1" ht="14.25" hidden="1" outlineLevel="1">
      <c r="A62" s="250" t="s">
        <v>58</v>
      </c>
      <c r="B62" s="256" t="s">
        <v>17</v>
      </c>
      <c r="C62" s="335">
        <v>757.4888</v>
      </c>
      <c r="D62" s="336">
        <v>443.1584</v>
      </c>
      <c r="E62" s="253">
        <v>-314.3304</v>
      </c>
      <c r="F62" s="254">
        <v>-0.7092958183800646</v>
      </c>
      <c r="G62" s="253"/>
      <c r="H62" s="255"/>
      <c r="I62" s="256" t="s">
        <v>59</v>
      </c>
      <c r="J62" s="257"/>
      <c r="K62" s="256"/>
      <c r="L62" s="335">
        <v>1586.1706</v>
      </c>
      <c r="M62" s="336">
        <v>1327.18</v>
      </c>
      <c r="N62" s="253">
        <v>-258.99059999999986</v>
      </c>
      <c r="O62" s="254">
        <v>-0.19514353742521726</v>
      </c>
      <c r="P62" s="258"/>
      <c r="Q62" s="259">
        <v>5660</v>
      </c>
      <c r="R62" s="397"/>
      <c r="S62" s="398"/>
      <c r="T62" s="399"/>
      <c r="U62" s="399"/>
      <c r="V62" s="400"/>
      <c r="AR62" s="402"/>
      <c r="AS62" s="402"/>
    </row>
    <row r="63" spans="1:45" ht="14.25" hidden="1" outlineLevel="1">
      <c r="A63" s="250" t="s">
        <v>60</v>
      </c>
      <c r="B63" s="250" t="s">
        <v>17</v>
      </c>
      <c r="C63" s="335">
        <v>-346.7471</v>
      </c>
      <c r="D63" s="336">
        <v>0</v>
      </c>
      <c r="E63" s="253">
        <v>346.7471</v>
      </c>
      <c r="F63" s="254" t="e">
        <v>#DIV/0!</v>
      </c>
      <c r="G63" s="253"/>
      <c r="H63" s="255"/>
      <c r="I63" s="256" t="s">
        <v>59</v>
      </c>
      <c r="J63" s="257"/>
      <c r="L63" s="335">
        <v>-346.7471</v>
      </c>
      <c r="M63" s="336">
        <v>0</v>
      </c>
      <c r="N63" s="253">
        <v>346.7471</v>
      </c>
      <c r="O63" s="254" t="e">
        <v>#DIV/0!</v>
      </c>
      <c r="P63" s="258"/>
      <c r="Q63" s="259">
        <v>0</v>
      </c>
      <c r="R63" s="253"/>
      <c r="S63" s="254"/>
      <c r="T63" s="260"/>
      <c r="U63" s="260"/>
      <c r="AR63" s="354"/>
      <c r="AS63" s="354"/>
    </row>
    <row r="64" spans="1:45" ht="14.25" collapsed="1">
      <c r="A64" s="250" t="s">
        <v>58</v>
      </c>
      <c r="B64" s="256" t="s">
        <v>17</v>
      </c>
      <c r="C64" s="335">
        <v>410.7417</v>
      </c>
      <c r="D64" s="336">
        <v>443.1584</v>
      </c>
      <c r="E64" s="253">
        <v>32.41669999999999</v>
      </c>
      <c r="F64" s="254">
        <v>0.07314923963982177</v>
      </c>
      <c r="G64" s="253"/>
      <c r="H64" s="255"/>
      <c r="I64" s="256" t="s">
        <v>118</v>
      </c>
      <c r="J64" s="257"/>
      <c r="L64" s="335">
        <v>2259</v>
      </c>
      <c r="M64" s="336">
        <v>2249</v>
      </c>
      <c r="N64" s="253">
        <f>M64-L64</f>
        <v>-10</v>
      </c>
      <c r="O64" s="254">
        <f>N64/M64</f>
        <v>-0.004446420631391729</v>
      </c>
      <c r="P64" s="258"/>
      <c r="Q64" s="259">
        <v>5660</v>
      </c>
      <c r="R64" s="253">
        <v>4420.5765</v>
      </c>
      <c r="S64" s="254">
        <v>0.7810205830388692</v>
      </c>
      <c r="T64" s="260">
        <v>-5659.218979416961</v>
      </c>
      <c r="U64" s="261">
        <v>-7245.928087320737</v>
      </c>
      <c r="AR64" s="370"/>
      <c r="AS64" s="354"/>
    </row>
    <row r="65" spans="3:22" s="310" customFormat="1" ht="16.5" thickBot="1">
      <c r="C65" s="379">
        <v>2829.8227</v>
      </c>
      <c r="D65" s="380">
        <v>2971.5026000000003</v>
      </c>
      <c r="E65" s="381">
        <v>141.67989999999998</v>
      </c>
      <c r="F65" s="382">
        <v>0.04767954771434491</v>
      </c>
      <c r="G65" s="383"/>
      <c r="H65" s="384"/>
      <c r="I65" s="385" t="s">
        <v>61</v>
      </c>
      <c r="J65" s="386"/>
      <c r="K65" s="311"/>
      <c r="L65" s="403">
        <f>L59+L64</f>
        <v>17363.7676</v>
      </c>
      <c r="M65" s="387">
        <f>M59+M64</f>
        <v>20250</v>
      </c>
      <c r="N65" s="388">
        <f>N59+N64</f>
        <v>2886.232399999999</v>
      </c>
      <c r="O65" s="389">
        <f>N65/M65</f>
        <v>0.14252999506172834</v>
      </c>
      <c r="P65" s="390"/>
      <c r="Q65" s="391">
        <v>41398.2804</v>
      </c>
      <c r="R65" s="381">
        <v>32289.197600000003</v>
      </c>
      <c r="S65" s="382">
        <v>0.7799647059736327</v>
      </c>
      <c r="T65" s="392" t="e">
        <v>#DIV/0!</v>
      </c>
      <c r="U65" s="393" t="e">
        <v>#DIV/0!</v>
      </c>
      <c r="V65" s="394"/>
    </row>
    <row r="66" spans="3:22" s="310" customFormat="1" ht="10.5" customHeight="1" thickBot="1" thickTop="1">
      <c r="C66" s="404"/>
      <c r="D66" s="405"/>
      <c r="E66" s="406"/>
      <c r="F66" s="407"/>
      <c r="G66" s="383"/>
      <c r="H66" s="408"/>
      <c r="I66" s="409"/>
      <c r="J66" s="410"/>
      <c r="K66" s="311"/>
      <c r="L66" s="411"/>
      <c r="M66" s="405"/>
      <c r="N66" s="406"/>
      <c r="O66" s="407"/>
      <c r="P66" s="390"/>
      <c r="Q66" s="412"/>
      <c r="R66" s="405"/>
      <c r="S66" s="413"/>
      <c r="T66" s="414"/>
      <c r="U66" s="415"/>
      <c r="V66" s="394"/>
    </row>
    <row r="67" spans="3:21" ht="14.25" hidden="1">
      <c r="C67" s="253"/>
      <c r="D67" s="253">
        <v>2703.5866</v>
      </c>
      <c r="E67" s="253">
        <v>125.10699999999997</v>
      </c>
      <c r="F67" s="261">
        <v>0.04627445630925969</v>
      </c>
      <c r="G67" s="253"/>
      <c r="H67" s="253"/>
      <c r="I67" s="256"/>
      <c r="J67" s="256"/>
      <c r="L67" s="253"/>
      <c r="M67" s="253">
        <v>9027.0756</v>
      </c>
      <c r="N67" s="253">
        <v>528.2188999999998</v>
      </c>
      <c r="O67" s="261">
        <v>0.05851495250577051</v>
      </c>
      <c r="P67" s="258"/>
      <c r="Q67" s="253"/>
      <c r="R67" s="253"/>
      <c r="S67" s="253"/>
      <c r="T67" s="253"/>
      <c r="U67" s="253"/>
    </row>
    <row r="68" spans="3:21" ht="14.25" hidden="1">
      <c r="C68" s="253"/>
      <c r="D68" s="253">
        <v>267.916</v>
      </c>
      <c r="E68" s="253">
        <v>16.572900000000004</v>
      </c>
      <c r="F68" s="261">
        <v>0.06185856761074368</v>
      </c>
      <c r="G68" s="253"/>
      <c r="H68" s="253"/>
      <c r="I68" s="256"/>
      <c r="J68" s="256"/>
      <c r="L68" s="253"/>
      <c r="M68" s="253">
        <v>755.9488000000001</v>
      </c>
      <c r="N68" s="253">
        <v>145.72260000000006</v>
      </c>
      <c r="O68" s="261">
        <v>0.19276781707967527</v>
      </c>
      <c r="P68" s="258"/>
      <c r="Q68" s="253"/>
      <c r="R68" s="253"/>
      <c r="S68" s="253"/>
      <c r="T68" s="253"/>
      <c r="U68" s="253"/>
    </row>
    <row r="69" spans="3:21" ht="14.25" hidden="1">
      <c r="C69" s="253"/>
      <c r="D69" s="253">
        <v>0</v>
      </c>
      <c r="E69" s="253">
        <v>0</v>
      </c>
      <c r="F69" s="261" t="e">
        <v>#DIV/0!</v>
      </c>
      <c r="G69" s="253"/>
      <c r="H69" s="253"/>
      <c r="I69" s="256"/>
      <c r="J69" s="256"/>
      <c r="L69" s="253"/>
      <c r="M69" s="253">
        <v>0</v>
      </c>
      <c r="N69" s="253">
        <v>0.0001</v>
      </c>
      <c r="O69" s="261" t="e">
        <v>#DIV/0!</v>
      </c>
      <c r="P69" s="258"/>
      <c r="Q69" s="253"/>
      <c r="R69" s="253"/>
      <c r="S69" s="253"/>
      <c r="T69" s="253"/>
      <c r="U69" s="253"/>
    </row>
    <row r="70" spans="3:21" ht="15.75" customHeight="1" hidden="1">
      <c r="C70" s="253"/>
      <c r="D70" s="253">
        <v>2971.5026000000003</v>
      </c>
      <c r="E70" s="253">
        <v>141.67989999999998</v>
      </c>
      <c r="F70" s="261">
        <v>0.04767954771434491</v>
      </c>
      <c r="G70" s="253"/>
      <c r="H70" s="253"/>
      <c r="I70" s="256"/>
      <c r="J70" s="256"/>
      <c r="L70" s="253"/>
      <c r="M70" s="253">
        <v>9783.0244</v>
      </c>
      <c r="N70" s="253">
        <v>673.9415999999999</v>
      </c>
      <c r="O70" s="261">
        <v>0.06888888062059825</v>
      </c>
      <c r="P70" s="258"/>
      <c r="Q70" s="253"/>
      <c r="R70" s="253"/>
      <c r="S70" s="253"/>
      <c r="T70" s="253"/>
      <c r="U70" s="253"/>
    </row>
    <row r="71" spans="3:21" ht="15" hidden="1" outlineLevel="1" thickTop="1">
      <c r="C71" s="416"/>
      <c r="D71" s="417"/>
      <c r="E71" s="417"/>
      <c r="F71" s="417"/>
      <c r="G71" s="417"/>
      <c r="H71" s="417"/>
      <c r="I71" s="418"/>
      <c r="J71" s="418"/>
      <c r="K71" s="418"/>
      <c r="L71" s="417"/>
      <c r="M71" s="417"/>
      <c r="N71" s="417"/>
      <c r="O71" s="417"/>
      <c r="P71" s="344"/>
      <c r="Q71" s="419"/>
      <c r="R71" s="419"/>
      <c r="S71" s="419"/>
      <c r="T71" s="419"/>
      <c r="U71" s="419"/>
    </row>
    <row r="72" spans="3:22" s="426" customFormat="1" ht="15.75" hidden="1" outlineLevel="1">
      <c r="C72" s="420"/>
      <c r="D72" s="421"/>
      <c r="E72" s="421"/>
      <c r="F72" s="421"/>
      <c r="G72" s="421"/>
      <c r="H72" s="421"/>
      <c r="I72" s="422" t="s">
        <v>62</v>
      </c>
      <c r="J72" s="422"/>
      <c r="K72" s="422"/>
      <c r="L72" s="421"/>
      <c r="M72" s="421"/>
      <c r="N72" s="421"/>
      <c r="O72" s="421"/>
      <c r="P72" s="423"/>
      <c r="Q72" s="424"/>
      <c r="R72" s="424"/>
      <c r="S72" s="424"/>
      <c r="T72" s="424"/>
      <c r="U72" s="424"/>
      <c r="V72" s="425"/>
    </row>
    <row r="73" spans="3:21" ht="14.25" hidden="1" outlineLevel="1">
      <c r="C73" s="427"/>
      <c r="D73" s="428"/>
      <c r="E73" s="428"/>
      <c r="F73" s="428"/>
      <c r="G73" s="428"/>
      <c r="H73" s="428"/>
      <c r="I73" s="429" t="s">
        <v>63</v>
      </c>
      <c r="J73" s="429"/>
      <c r="K73" s="429"/>
      <c r="L73" s="428"/>
      <c r="M73" s="428"/>
      <c r="N73" s="428"/>
      <c r="O73" s="428"/>
      <c r="P73" s="344"/>
      <c r="Q73" s="430"/>
      <c r="R73" s="430"/>
      <c r="S73" s="430"/>
      <c r="T73" s="430"/>
      <c r="U73" s="430"/>
    </row>
    <row r="74" spans="3:21" ht="14.25" hidden="1" outlineLevel="1">
      <c r="C74" s="431"/>
      <c r="D74" s="428"/>
      <c r="E74" s="428"/>
      <c r="F74" s="428"/>
      <c r="G74" s="428"/>
      <c r="H74" s="428"/>
      <c r="I74" s="429" t="s">
        <v>64</v>
      </c>
      <c r="J74" s="429"/>
      <c r="K74" s="429"/>
      <c r="L74" s="428"/>
      <c r="M74" s="428"/>
      <c r="N74" s="428"/>
      <c r="O74" s="428"/>
      <c r="P74" s="344"/>
      <c r="Q74" s="430"/>
      <c r="R74" s="430"/>
      <c r="S74" s="430"/>
      <c r="T74" s="430"/>
      <c r="U74" s="430"/>
    </row>
    <row r="75" spans="3:21" ht="7.5" customHeight="1" hidden="1" outlineLevel="1">
      <c r="C75" s="431"/>
      <c r="D75" s="428"/>
      <c r="E75" s="428"/>
      <c r="F75" s="428"/>
      <c r="G75" s="428"/>
      <c r="H75" s="428"/>
      <c r="I75" s="429"/>
      <c r="J75" s="429"/>
      <c r="K75" s="429"/>
      <c r="L75" s="428"/>
      <c r="M75" s="428"/>
      <c r="N75" s="428"/>
      <c r="O75" s="428"/>
      <c r="P75" s="344"/>
      <c r="Q75" s="430"/>
      <c r="R75" s="430"/>
      <c r="S75" s="430"/>
      <c r="T75" s="430"/>
      <c r="U75" s="430"/>
    </row>
    <row r="76" spans="3:21" ht="14.25" hidden="1" outlineLevel="1">
      <c r="C76" s="427"/>
      <c r="D76" s="428"/>
      <c r="E76" s="428"/>
      <c r="F76" s="428"/>
      <c r="G76" s="428"/>
      <c r="H76" s="428"/>
      <c r="I76" s="429" t="s">
        <v>65</v>
      </c>
      <c r="J76" s="429"/>
      <c r="K76" s="429"/>
      <c r="L76" s="428"/>
      <c r="M76" s="428"/>
      <c r="N76" s="428"/>
      <c r="O76" s="428"/>
      <c r="P76" s="344"/>
      <c r="Q76" s="430"/>
      <c r="R76" s="430"/>
      <c r="S76" s="430"/>
      <c r="T76" s="430"/>
      <c r="U76" s="430"/>
    </row>
    <row r="77" spans="3:21" ht="14.25" hidden="1" outlineLevel="1">
      <c r="C77" s="427"/>
      <c r="D77" s="428"/>
      <c r="E77" s="428"/>
      <c r="F77" s="428"/>
      <c r="G77" s="428"/>
      <c r="H77" s="428"/>
      <c r="I77" s="429" t="s">
        <v>66</v>
      </c>
      <c r="J77" s="429"/>
      <c r="K77" s="429"/>
      <c r="L77" s="428"/>
      <c r="M77" s="428"/>
      <c r="N77" s="428"/>
      <c r="O77" s="428"/>
      <c r="P77" s="344"/>
      <c r="Q77" s="430"/>
      <c r="R77" s="430"/>
      <c r="S77" s="430"/>
      <c r="T77" s="430"/>
      <c r="U77" s="430"/>
    </row>
    <row r="78" spans="3:21" ht="14.25" hidden="1" outlineLevel="1">
      <c r="C78" s="427"/>
      <c r="D78" s="428"/>
      <c r="E78" s="428"/>
      <c r="F78" s="428"/>
      <c r="G78" s="428"/>
      <c r="H78" s="428"/>
      <c r="I78" s="429" t="s">
        <v>67</v>
      </c>
      <c r="J78" s="429"/>
      <c r="K78" s="429"/>
      <c r="L78" s="428"/>
      <c r="M78" s="428"/>
      <c r="N78" s="428"/>
      <c r="O78" s="428"/>
      <c r="P78" s="344"/>
      <c r="Q78" s="430"/>
      <c r="R78" s="430"/>
      <c r="S78" s="430"/>
      <c r="T78" s="430"/>
      <c r="U78" s="430"/>
    </row>
    <row r="79" spans="3:21" ht="15" hidden="1" outlineLevel="1" thickBot="1">
      <c r="C79" s="432"/>
      <c r="D79" s="433"/>
      <c r="E79" s="433"/>
      <c r="F79" s="433"/>
      <c r="G79" s="433"/>
      <c r="H79" s="433"/>
      <c r="I79" s="433"/>
      <c r="J79" s="433"/>
      <c r="K79" s="433"/>
      <c r="L79" s="433"/>
      <c r="M79" s="433"/>
      <c r="N79" s="433"/>
      <c r="O79" s="433"/>
      <c r="Q79" s="434"/>
      <c r="R79" s="434"/>
      <c r="S79" s="434"/>
      <c r="T79" s="434"/>
      <c r="U79" s="434"/>
    </row>
    <row r="80" ht="14.25" hidden="1"/>
    <row r="81" ht="14.25" hidden="1"/>
    <row r="82" ht="14.25" hidden="1">
      <c r="C82" s="250" t="s">
        <v>68</v>
      </c>
    </row>
    <row r="83" ht="14.25" hidden="1">
      <c r="C83" s="250" t="s">
        <v>69</v>
      </c>
    </row>
    <row r="84" ht="14.25" hidden="1">
      <c r="C84" s="250" t="s">
        <v>70</v>
      </c>
    </row>
    <row r="85" ht="14.25" hidden="1">
      <c r="C85" s="250" t="s">
        <v>71</v>
      </c>
    </row>
    <row r="86" ht="14.25" hidden="1"/>
    <row r="87" ht="14.25" hidden="1"/>
    <row r="88" ht="14.25" hidden="1"/>
    <row r="89" ht="14.25" hidden="1"/>
    <row r="90" ht="14.25" hidden="1"/>
    <row r="91" ht="14.25" hidden="1"/>
    <row r="92" ht="14.25" hidden="1"/>
    <row r="93" ht="14.25" hidden="1"/>
    <row r="94" ht="14.25" hidden="1">
      <c r="T94" s="435"/>
    </row>
    <row r="95" spans="4:22" s="436" customFormat="1" ht="18.75" hidden="1" outlineLevel="1">
      <c r="D95" s="250"/>
      <c r="G95" s="402"/>
      <c r="H95" s="402"/>
      <c r="I95" s="437" t="s">
        <v>72</v>
      </c>
      <c r="J95" s="437"/>
      <c r="K95" s="438"/>
      <c r="L95" s="439">
        <v>9455.8299</v>
      </c>
      <c r="M95" s="439">
        <v>9783.0245</v>
      </c>
      <c r="N95" s="439">
        <v>327.1945999999989</v>
      </c>
      <c r="O95" s="437"/>
      <c r="P95" s="440"/>
      <c r="Q95" s="439">
        <v>41398.2804</v>
      </c>
      <c r="R95" s="439"/>
      <c r="S95" s="439">
        <v>35798.2804</v>
      </c>
      <c r="T95" s="439">
        <v>-5600</v>
      </c>
      <c r="U95" s="439"/>
      <c r="V95" s="441"/>
    </row>
    <row r="96" spans="4:22" s="354" customFormat="1" ht="18" hidden="1" outlineLevel="1">
      <c r="D96" s="250"/>
      <c r="G96" s="374"/>
      <c r="H96" s="374"/>
      <c r="I96" s="442"/>
      <c r="J96" s="442"/>
      <c r="K96" s="443"/>
      <c r="L96" s="444">
        <v>346.7471000000005</v>
      </c>
      <c r="M96" s="444">
        <v>9.999999747378752E-05</v>
      </c>
      <c r="N96" s="442"/>
      <c r="O96" s="442"/>
      <c r="P96" s="445"/>
      <c r="Q96" s="444">
        <v>0</v>
      </c>
      <c r="R96" s="444"/>
      <c r="S96" s="444">
        <v>35797.50043529403</v>
      </c>
      <c r="T96" s="444" t="e">
        <v>#DIV/0!</v>
      </c>
      <c r="U96" s="444"/>
      <c r="V96" s="262"/>
    </row>
    <row r="97" ht="14.25" hidden="1"/>
    <row r="98" spans="3:24" ht="9" customHeight="1" hidden="1">
      <c r="C98" s="446"/>
      <c r="D98" s="447"/>
      <c r="E98" s="447"/>
      <c r="F98" s="447"/>
      <c r="G98" s="447"/>
      <c r="H98" s="447"/>
      <c r="I98" s="447"/>
      <c r="J98" s="447"/>
      <c r="K98" s="447"/>
      <c r="L98" s="447"/>
      <c r="M98" s="447"/>
      <c r="N98" s="447"/>
      <c r="O98" s="447"/>
      <c r="Q98" s="447"/>
      <c r="R98" s="447"/>
      <c r="S98" s="447"/>
      <c r="T98" s="448"/>
      <c r="U98" s="447"/>
      <c r="V98" s="449"/>
      <c r="W98" s="448"/>
      <c r="X98" s="447"/>
    </row>
    <row r="99" spans="3:24" ht="15.75" hidden="1">
      <c r="C99" s="450"/>
      <c r="D99" s="256"/>
      <c r="E99" s="256"/>
      <c r="F99" s="256"/>
      <c r="I99" s="451" t="s">
        <v>73</v>
      </c>
      <c r="J99" s="256"/>
      <c r="L99" s="566" t="s">
        <v>9</v>
      </c>
      <c r="M99" s="566"/>
      <c r="N99" s="566"/>
      <c r="O99" s="566"/>
      <c r="P99" s="452"/>
      <c r="Q99" s="256"/>
      <c r="R99" s="256"/>
      <c r="S99" s="256"/>
      <c r="T99" s="260"/>
      <c r="U99" s="256"/>
      <c r="V99" s="257"/>
      <c r="W99" s="260"/>
      <c r="X99" s="256"/>
    </row>
    <row r="100" spans="3:24" s="264" customFormat="1" ht="15" hidden="1">
      <c r="C100" s="450"/>
      <c r="D100" s="256"/>
      <c r="E100" s="256"/>
      <c r="F100" s="256"/>
      <c r="G100" s="372"/>
      <c r="H100" s="372"/>
      <c r="I100" s="372"/>
      <c r="J100" s="372"/>
      <c r="K100" s="372"/>
      <c r="L100" s="453" t="s">
        <v>10</v>
      </c>
      <c r="M100" s="454" t="s">
        <v>74</v>
      </c>
      <c r="N100" s="567" t="s">
        <v>75</v>
      </c>
      <c r="O100" s="567"/>
      <c r="P100" s="455"/>
      <c r="Q100" s="566"/>
      <c r="R100" s="566"/>
      <c r="S100" s="566"/>
      <c r="T100" s="456"/>
      <c r="U100" s="372"/>
      <c r="V100" s="457"/>
      <c r="W100" s="456"/>
      <c r="X100" s="372"/>
    </row>
    <row r="101" spans="3:24" s="264" customFormat="1" ht="6.75" customHeight="1" hidden="1">
      <c r="C101" s="450"/>
      <c r="D101" s="256"/>
      <c r="E101" s="256"/>
      <c r="F101" s="256"/>
      <c r="G101" s="372"/>
      <c r="H101" s="372"/>
      <c r="J101" s="458"/>
      <c r="K101" s="458"/>
      <c r="L101" s="458"/>
      <c r="M101" s="458"/>
      <c r="N101" s="458"/>
      <c r="O101" s="458"/>
      <c r="P101" s="459"/>
      <c r="Q101" s="566"/>
      <c r="R101" s="566"/>
      <c r="S101" s="566"/>
      <c r="T101" s="456"/>
      <c r="U101" s="372"/>
      <c r="V101" s="457"/>
      <c r="W101" s="456"/>
      <c r="X101" s="372"/>
    </row>
    <row r="102" spans="3:22" s="264" customFormat="1" ht="15" hidden="1">
      <c r="C102" s="450"/>
      <c r="D102" s="256"/>
      <c r="E102" s="256"/>
      <c r="F102" s="256"/>
      <c r="I102" s="288" t="s">
        <v>76</v>
      </c>
      <c r="J102" s="458"/>
      <c r="K102" s="458"/>
      <c r="L102" s="460">
        <v>32525</v>
      </c>
      <c r="M102" s="460">
        <v>33015</v>
      </c>
      <c r="N102" s="460">
        <v>490</v>
      </c>
      <c r="O102" s="461">
        <v>0.014841738603665</v>
      </c>
      <c r="P102" s="462"/>
      <c r="Q102" s="566"/>
      <c r="R102" s="566"/>
      <c r="S102" s="566"/>
      <c r="V102" s="457"/>
    </row>
    <row r="103" spans="2:22" s="264" customFormat="1" ht="15" hidden="1">
      <c r="B103" s="264" t="s">
        <v>48</v>
      </c>
      <c r="C103" s="450"/>
      <c r="D103" s="256"/>
      <c r="E103" s="256"/>
      <c r="F103" s="256"/>
      <c r="I103" s="463" t="s">
        <v>77</v>
      </c>
      <c r="J103" s="464"/>
      <c r="K103" s="458"/>
      <c r="L103" s="465">
        <v>5849</v>
      </c>
      <c r="M103" s="465">
        <v>6042</v>
      </c>
      <c r="N103" s="465">
        <v>193</v>
      </c>
      <c r="O103" s="466">
        <v>0.0319430652101953</v>
      </c>
      <c r="P103" s="462"/>
      <c r="Q103" s="566"/>
      <c r="R103" s="566"/>
      <c r="S103" s="566"/>
      <c r="V103" s="457"/>
    </row>
    <row r="104" spans="3:22" s="264" customFormat="1" ht="16.5" hidden="1" thickBot="1">
      <c r="C104" s="450"/>
      <c r="D104" s="256"/>
      <c r="E104" s="256"/>
      <c r="F104" s="256"/>
      <c r="I104" s="467" t="s">
        <v>78</v>
      </c>
      <c r="J104" s="468"/>
      <c r="K104" s="469"/>
      <c r="L104" s="470">
        <v>38374</v>
      </c>
      <c r="M104" s="470">
        <v>39057</v>
      </c>
      <c r="N104" s="470">
        <v>683</v>
      </c>
      <c r="O104" s="471">
        <v>0.017487262206518677</v>
      </c>
      <c r="P104" s="472"/>
      <c r="Q104" s="566"/>
      <c r="R104" s="566"/>
      <c r="S104" s="566"/>
      <c r="V104" s="457"/>
    </row>
    <row r="105" spans="3:22" s="264" customFormat="1" ht="4.5" customHeight="1" hidden="1">
      <c r="C105" s="450"/>
      <c r="D105" s="256"/>
      <c r="E105" s="256"/>
      <c r="F105" s="256"/>
      <c r="I105" s="311"/>
      <c r="J105" s="468"/>
      <c r="K105" s="469"/>
      <c r="L105" s="473"/>
      <c r="M105" s="473"/>
      <c r="N105" s="473"/>
      <c r="O105" s="474"/>
      <c r="P105" s="390"/>
      <c r="Q105" s="566"/>
      <c r="R105" s="566"/>
      <c r="S105" s="566"/>
      <c r="V105" s="457"/>
    </row>
    <row r="106" spans="3:22" s="475" customFormat="1" ht="15" hidden="1">
      <c r="C106" s="450"/>
      <c r="D106" s="256"/>
      <c r="E106" s="256"/>
      <c r="F106" s="256"/>
      <c r="I106" s="458" t="s">
        <v>79</v>
      </c>
      <c r="J106" s="458"/>
      <c r="K106" s="476"/>
      <c r="L106" s="477"/>
      <c r="M106" s="477"/>
      <c r="N106" s="477">
        <v>585.855</v>
      </c>
      <c r="O106" s="478">
        <v>0.015</v>
      </c>
      <c r="P106" s="479"/>
      <c r="Q106" s="566"/>
      <c r="R106" s="566"/>
      <c r="S106" s="566"/>
      <c r="V106" s="480"/>
    </row>
    <row r="107" spans="3:22" s="264" customFormat="1" ht="15" customHeight="1" hidden="1">
      <c r="C107" s="450"/>
      <c r="D107" s="256"/>
      <c r="E107" s="256"/>
      <c r="F107" s="256"/>
      <c r="I107" s="372"/>
      <c r="J107" s="372"/>
      <c r="K107" s="372"/>
      <c r="L107" s="372"/>
      <c r="M107" s="372"/>
      <c r="N107" s="372"/>
      <c r="O107" s="372"/>
      <c r="P107" s="481"/>
      <c r="Q107" s="566"/>
      <c r="R107" s="566"/>
      <c r="S107" s="566"/>
      <c r="V107" s="457"/>
    </row>
    <row r="108" spans="3:22" s="264" customFormat="1" ht="15" hidden="1">
      <c r="C108" s="450"/>
      <c r="D108" s="256"/>
      <c r="E108" s="256"/>
      <c r="F108" s="256"/>
      <c r="I108" s="288" t="s">
        <v>76</v>
      </c>
      <c r="J108" s="458"/>
      <c r="K108" s="458"/>
      <c r="L108" s="460">
        <v>5592</v>
      </c>
      <c r="M108" s="460">
        <v>7045</v>
      </c>
      <c r="N108" s="460">
        <v>1453</v>
      </c>
      <c r="O108" s="461">
        <v>0.20624556422995033</v>
      </c>
      <c r="P108" s="462"/>
      <c r="Q108" s="566"/>
      <c r="R108" s="566"/>
      <c r="S108" s="566"/>
      <c r="V108" s="457"/>
    </row>
    <row r="109" spans="3:22" s="264" customFormat="1" ht="15" hidden="1">
      <c r="C109" s="450"/>
      <c r="D109" s="256"/>
      <c r="E109" s="256"/>
      <c r="F109" s="256"/>
      <c r="I109" s="463" t="s">
        <v>80</v>
      </c>
      <c r="J109" s="458"/>
      <c r="K109" s="458"/>
      <c r="L109" s="465">
        <v>-128</v>
      </c>
      <c r="M109" s="465">
        <v>-140</v>
      </c>
      <c r="N109" s="465">
        <v>-12</v>
      </c>
      <c r="O109" s="482">
        <v>-0.08571428571428572</v>
      </c>
      <c r="P109" s="483"/>
      <c r="Q109" s="566"/>
      <c r="R109" s="566"/>
      <c r="S109" s="566"/>
      <c r="V109" s="457"/>
    </row>
    <row r="110" spans="3:44" s="310" customFormat="1" ht="16.5" hidden="1" thickBot="1">
      <c r="C110" s="450"/>
      <c r="D110" s="256"/>
      <c r="E110" s="256"/>
      <c r="F110" s="256"/>
      <c r="I110" s="484" t="s">
        <v>81</v>
      </c>
      <c r="J110" s="468"/>
      <c r="K110" s="468"/>
      <c r="L110" s="485">
        <v>5464</v>
      </c>
      <c r="M110" s="485">
        <v>6905</v>
      </c>
      <c r="N110" s="486">
        <v>1441</v>
      </c>
      <c r="O110" s="487">
        <v>0.20868935553946416</v>
      </c>
      <c r="P110" s="488"/>
      <c r="Q110" s="566"/>
      <c r="R110" s="566"/>
      <c r="S110" s="566"/>
      <c r="V110" s="386"/>
      <c r="AR110" s="489"/>
    </row>
    <row r="111" spans="3:22" s="264" customFormat="1" ht="9" customHeight="1" hidden="1">
      <c r="C111" s="490"/>
      <c r="D111" s="481"/>
      <c r="E111" s="481"/>
      <c r="F111" s="481"/>
      <c r="I111" s="372"/>
      <c r="J111" s="372"/>
      <c r="K111" s="372"/>
      <c r="L111" s="372"/>
      <c r="M111" s="372"/>
      <c r="N111" s="372"/>
      <c r="O111" s="372"/>
      <c r="P111" s="481"/>
      <c r="Q111" s="372"/>
      <c r="R111" s="372"/>
      <c r="V111" s="457"/>
    </row>
    <row r="112" spans="3:22" s="264" customFormat="1" ht="15" hidden="1">
      <c r="C112" s="491"/>
      <c r="I112" s="458" t="s">
        <v>82</v>
      </c>
      <c r="J112" s="372"/>
      <c r="K112" s="372"/>
      <c r="L112" s="372"/>
      <c r="M112" s="372"/>
      <c r="N112" s="372"/>
      <c r="O112" s="372"/>
      <c r="P112" s="481"/>
      <c r="Q112" s="372"/>
      <c r="R112" s="372"/>
      <c r="S112" s="492"/>
      <c r="V112" s="457"/>
    </row>
    <row r="113" spans="3:22" ht="9.75" customHeight="1" hidden="1">
      <c r="C113" s="493"/>
      <c r="D113" s="494"/>
      <c r="E113" s="494"/>
      <c r="F113" s="494"/>
      <c r="G113" s="494"/>
      <c r="H113" s="494"/>
      <c r="I113" s="494"/>
      <c r="J113" s="494"/>
      <c r="K113" s="494"/>
      <c r="L113" s="494"/>
      <c r="M113" s="494"/>
      <c r="N113" s="494"/>
      <c r="O113" s="495"/>
      <c r="Q113" s="494"/>
      <c r="R113" s="494"/>
      <c r="S113" s="494"/>
      <c r="T113" s="494"/>
      <c r="U113" s="494"/>
      <c r="V113" s="496"/>
    </row>
    <row r="114" spans="7:22" ht="14.25" hidden="1">
      <c r="G114" s="250"/>
      <c r="H114" s="250"/>
      <c r="I114" s="256"/>
      <c r="K114" s="250"/>
      <c r="V114" s="250"/>
    </row>
    <row r="115" spans="7:22" ht="14.25" hidden="1">
      <c r="G115" s="250"/>
      <c r="H115" s="250"/>
      <c r="K115" s="250"/>
      <c r="V115" s="250"/>
    </row>
    <row r="116" spans="7:22" ht="14.25">
      <c r="G116" s="250"/>
      <c r="H116" s="250"/>
      <c r="K116" s="250"/>
      <c r="V116" s="250"/>
    </row>
    <row r="117" spans="7:22" ht="6.75" customHeight="1">
      <c r="G117" s="250"/>
      <c r="H117" s="250"/>
      <c r="K117" s="250"/>
      <c r="O117" s="497"/>
      <c r="P117" s="498"/>
      <c r="Q117" s="397"/>
      <c r="R117" s="499"/>
      <c r="S117" s="499"/>
      <c r="V117" s="250"/>
    </row>
    <row r="118" spans="7:44" ht="15.75" thickBot="1">
      <c r="G118" s="250"/>
      <c r="H118" s="250"/>
      <c r="K118" s="250"/>
      <c r="N118" s="435"/>
      <c r="O118" s="500"/>
      <c r="P118" s="501"/>
      <c r="Q118" s="502">
        <v>41670</v>
      </c>
      <c r="R118" s="503">
        <v>32560.9172</v>
      </c>
      <c r="S118" s="504">
        <v>0.7813995008399328</v>
      </c>
      <c r="V118" s="250"/>
      <c r="AR118" s="435"/>
    </row>
    <row r="119" spans="7:22" ht="15" thickTop="1">
      <c r="G119" s="250"/>
      <c r="H119" s="250"/>
      <c r="K119" s="250"/>
      <c r="V119" s="250"/>
    </row>
    <row r="120" spans="2:28" ht="15" hidden="1" outlineLevel="2">
      <c r="B120" s="250" t="s">
        <v>83</v>
      </c>
      <c r="C120" s="505">
        <v>486.4862</v>
      </c>
      <c r="D120" s="506">
        <v>1017.6306</v>
      </c>
      <c r="E120" s="507">
        <v>531.1443999999999</v>
      </c>
      <c r="F120" s="508">
        <v>0.5219422450543448</v>
      </c>
      <c r="G120" s="253"/>
      <c r="H120" s="509"/>
      <c r="I120" s="447" t="s">
        <v>83</v>
      </c>
      <c r="J120" s="449"/>
      <c r="L120" s="505">
        <v>2179.1566</v>
      </c>
      <c r="M120" s="506">
        <v>3664.816</v>
      </c>
      <c r="N120" s="507">
        <v>1485.6594</v>
      </c>
      <c r="O120" s="508">
        <v>0.40538444494894155</v>
      </c>
      <c r="P120" s="258"/>
      <c r="Q120" s="510">
        <v>14224.8297</v>
      </c>
      <c r="R120" s="253"/>
      <c r="S120" s="254"/>
      <c r="T120" s="260"/>
      <c r="U120" s="261"/>
      <c r="X120" s="263"/>
      <c r="Y120" s="264"/>
      <c r="Z120" s="264"/>
      <c r="AA120" s="264"/>
      <c r="AB120" s="264"/>
    </row>
    <row r="121" spans="1:28" ht="15" hidden="1" outlineLevel="2">
      <c r="A121" s="250" t="s">
        <v>58</v>
      </c>
      <c r="B121" s="250" t="s">
        <v>83</v>
      </c>
      <c r="C121" s="251">
        <v>757.4888</v>
      </c>
      <c r="D121" s="252">
        <v>443.1584</v>
      </c>
      <c r="E121" s="253">
        <v>-314.3304</v>
      </c>
      <c r="F121" s="254">
        <v>-0.7092958183800646</v>
      </c>
      <c r="G121" s="253"/>
      <c r="H121" s="255"/>
      <c r="I121" s="256" t="s">
        <v>59</v>
      </c>
      <c r="J121" s="257"/>
      <c r="L121" s="251">
        <v>1586.1706</v>
      </c>
      <c r="M121" s="252">
        <v>1327.18</v>
      </c>
      <c r="N121" s="253">
        <v>-258.99059999999986</v>
      </c>
      <c r="O121" s="254">
        <v>-0.19514353742521726</v>
      </c>
      <c r="P121" s="258"/>
      <c r="Q121" s="259">
        <v>5660</v>
      </c>
      <c r="R121" s="253"/>
      <c r="S121" s="254"/>
      <c r="T121" s="260"/>
      <c r="U121" s="261"/>
      <c r="X121" s="263"/>
      <c r="Y121" s="264"/>
      <c r="Z121" s="264"/>
      <c r="AA121" s="264"/>
      <c r="AB121" s="264"/>
    </row>
    <row r="122" spans="3:28" ht="15" hidden="1" outlineLevel="1">
      <c r="C122" s="251">
        <v>-271.0026</v>
      </c>
      <c r="D122" s="252">
        <v>574.4721999999999</v>
      </c>
      <c r="E122" s="253">
        <v>845.4748</v>
      </c>
      <c r="F122" s="254">
        <v>1.4717418875969979</v>
      </c>
      <c r="G122" s="253"/>
      <c r="H122" s="255"/>
      <c r="I122" s="256" t="s">
        <v>83</v>
      </c>
      <c r="J122" s="257"/>
      <c r="L122" s="251">
        <v>592.9859999999999</v>
      </c>
      <c r="M122" s="252">
        <v>2337.6359999999995</v>
      </c>
      <c r="N122" s="253">
        <v>1744.6499999999996</v>
      </c>
      <c r="O122" s="254">
        <v>0.7463309086615709</v>
      </c>
      <c r="P122" s="258"/>
      <c r="Q122" s="259">
        <v>8564.8297</v>
      </c>
      <c r="R122" s="253"/>
      <c r="S122" s="254"/>
      <c r="T122" s="260"/>
      <c r="U122" s="261"/>
      <c r="X122" s="263"/>
      <c r="Y122" s="264"/>
      <c r="Z122" s="264"/>
      <c r="AA122" s="264"/>
      <c r="AB122" s="264"/>
    </row>
    <row r="123" spans="2:28" ht="15" hidden="1" outlineLevel="2">
      <c r="B123" s="250" t="s">
        <v>84</v>
      </c>
      <c r="C123" s="251">
        <v>1950.893</v>
      </c>
      <c r="D123" s="252">
        <v>1953.8719</v>
      </c>
      <c r="E123" s="253">
        <v>2.978900000000067</v>
      </c>
      <c r="F123" s="254">
        <v>0.0015246137681800258</v>
      </c>
      <c r="G123" s="253"/>
      <c r="H123" s="255"/>
      <c r="I123" s="256" t="s">
        <v>84</v>
      </c>
      <c r="J123" s="257"/>
      <c r="L123" s="251">
        <v>5718.8007</v>
      </c>
      <c r="M123" s="252">
        <v>6118.2085</v>
      </c>
      <c r="N123" s="253">
        <v>399.40779999999995</v>
      </c>
      <c r="O123" s="254">
        <v>0.06528182228506922</v>
      </c>
      <c r="P123" s="258"/>
      <c r="Q123" s="259">
        <v>27173.4506</v>
      </c>
      <c r="R123" s="253"/>
      <c r="S123" s="254"/>
      <c r="T123" s="260"/>
      <c r="U123" s="261"/>
      <c r="X123" s="263"/>
      <c r="Y123" s="264"/>
      <c r="Z123" s="264"/>
      <c r="AA123" s="264"/>
      <c r="AB123" s="264"/>
    </row>
    <row r="124" spans="1:28" ht="15" hidden="1" outlineLevel="2">
      <c r="A124" s="250" t="s">
        <v>58</v>
      </c>
      <c r="B124" s="250" t="s">
        <v>84</v>
      </c>
      <c r="C124" s="251">
        <v>0</v>
      </c>
      <c r="D124" s="252">
        <v>0</v>
      </c>
      <c r="E124" s="253">
        <v>0</v>
      </c>
      <c r="F124" s="254" t="e">
        <v>#DIV/0!</v>
      </c>
      <c r="G124" s="253"/>
      <c r="H124" s="255"/>
      <c r="I124" s="256" t="s">
        <v>59</v>
      </c>
      <c r="J124" s="257"/>
      <c r="L124" s="251">
        <v>0</v>
      </c>
      <c r="M124" s="252">
        <v>0</v>
      </c>
      <c r="N124" s="253">
        <v>0</v>
      </c>
      <c r="O124" s="254" t="e">
        <v>#DIV/0!</v>
      </c>
      <c r="P124" s="258"/>
      <c r="Q124" s="259">
        <v>0</v>
      </c>
      <c r="R124" s="253"/>
      <c r="S124" s="254"/>
      <c r="T124" s="260"/>
      <c r="U124" s="261"/>
      <c r="X124" s="263"/>
      <c r="Y124" s="264"/>
      <c r="Z124" s="264"/>
      <c r="AA124" s="264"/>
      <c r="AB124" s="264"/>
    </row>
    <row r="125" spans="3:28" ht="15" hidden="1" outlineLevel="1">
      <c r="C125" s="251">
        <v>1950.893</v>
      </c>
      <c r="D125" s="252">
        <v>1953.8719</v>
      </c>
      <c r="E125" s="253">
        <v>2.978900000000067</v>
      </c>
      <c r="F125" s="254">
        <v>0.0015246137681800258</v>
      </c>
      <c r="G125" s="253"/>
      <c r="H125" s="255"/>
      <c r="I125" s="256" t="s">
        <v>84</v>
      </c>
      <c r="J125" s="257"/>
      <c r="L125" s="251">
        <v>5718.8007</v>
      </c>
      <c r="M125" s="252">
        <v>6118.2085</v>
      </c>
      <c r="N125" s="253">
        <v>399.40779999999995</v>
      </c>
      <c r="O125" s="254">
        <v>0.06528182228506922</v>
      </c>
      <c r="P125" s="258"/>
      <c r="Q125" s="259">
        <v>27173.4506</v>
      </c>
      <c r="R125" s="253"/>
      <c r="S125" s="254"/>
      <c r="T125" s="260"/>
      <c r="U125" s="261"/>
      <c r="X125" s="264"/>
      <c r="Y125" s="264"/>
      <c r="Z125" s="264"/>
      <c r="AA125" s="264"/>
      <c r="AB125" s="264"/>
    </row>
    <row r="126" spans="3:44" s="310" customFormat="1" ht="16.5" hidden="1" outlineLevel="1" thickBot="1">
      <c r="C126" s="379">
        <v>1679.8904</v>
      </c>
      <c r="D126" s="380">
        <v>2528.3441000000003</v>
      </c>
      <c r="E126" s="381">
        <v>848.4537000000003</v>
      </c>
      <c r="F126" s="382">
        <v>0.3355768307011693</v>
      </c>
      <c r="G126" s="383"/>
      <c r="H126" s="384"/>
      <c r="I126" s="511" t="s">
        <v>56</v>
      </c>
      <c r="J126" s="386"/>
      <c r="K126" s="311"/>
      <c r="L126" s="379">
        <v>6311.7867</v>
      </c>
      <c r="M126" s="380">
        <v>8455.8445</v>
      </c>
      <c r="N126" s="381">
        <v>2144.0577999999996</v>
      </c>
      <c r="O126" s="382">
        <v>0.25355927488969315</v>
      </c>
      <c r="P126" s="390"/>
      <c r="Q126" s="391">
        <v>35738.2803</v>
      </c>
      <c r="R126" s="381"/>
      <c r="S126" s="382"/>
      <c r="T126" s="392"/>
      <c r="U126" s="393"/>
      <c r="V126" s="394"/>
      <c r="AR126" s="489"/>
    </row>
    <row r="127" spans="3:17" ht="7.5" customHeight="1" hidden="1" outlineLevel="1">
      <c r="C127" s="493"/>
      <c r="D127" s="494"/>
      <c r="E127" s="494"/>
      <c r="F127" s="496"/>
      <c r="H127" s="493"/>
      <c r="I127" s="494"/>
      <c r="J127" s="496"/>
      <c r="L127" s="493"/>
      <c r="M127" s="494"/>
      <c r="N127" s="494"/>
      <c r="O127" s="496"/>
      <c r="Q127" s="512"/>
    </row>
    <row r="128" ht="14.25" hidden="1" outlineLevel="1"/>
    <row r="129" ht="14.25" collapsed="1"/>
  </sheetData>
  <sheetProtection/>
  <mergeCells count="28">
    <mergeCell ref="Q107:S107"/>
    <mergeCell ref="Q108:S108"/>
    <mergeCell ref="Q109:S109"/>
    <mergeCell ref="Q110:S110"/>
    <mergeCell ref="Q101:S101"/>
    <mergeCell ref="Q102:S102"/>
    <mergeCell ref="Q103:S103"/>
    <mergeCell ref="Q104:S104"/>
    <mergeCell ref="Q105:S105"/>
    <mergeCell ref="Q106:S106"/>
    <mergeCell ref="AR31:AS31"/>
    <mergeCell ref="AR34:AS34"/>
    <mergeCell ref="AR55:AR56"/>
    <mergeCell ref="L99:O99"/>
    <mergeCell ref="N100:O100"/>
    <mergeCell ref="Q100:S100"/>
    <mergeCell ref="E15:F15"/>
    <mergeCell ref="N15:O15"/>
    <mergeCell ref="R15:S15"/>
    <mergeCell ref="T15:U15"/>
    <mergeCell ref="AR18:AS18"/>
    <mergeCell ref="AR19:AS20"/>
    <mergeCell ref="C5:AS5"/>
    <mergeCell ref="C6:AS6"/>
    <mergeCell ref="C7:S7"/>
    <mergeCell ref="C14:F14"/>
    <mergeCell ref="L14:O14"/>
    <mergeCell ref="AR14:AS14"/>
  </mergeCells>
  <dataValidations count="273">
    <dataValidation errorStyle="information" type="textLength" allowBlank="1" showInputMessage="1" showErrorMessage="1" error="XLBVal:6=14.5503&#13;&#10;" sqref="M38">
      <formula1>0</formula1>
      <formula2>300</formula2>
    </dataValidation>
    <dataValidation errorStyle="information" type="textLength" allowBlank="1" showInputMessage="1" showErrorMessage="1" error="XLBVal:2=0&#13;&#10;" sqref="R156">
      <formula1>0</formula1>
      <formula2>300</formula2>
    </dataValidation>
    <dataValidation errorStyle="information" type="textLength" allowBlank="1" showInputMessage="1" showErrorMessage="1" error="XLBVal:2=0&#13;&#10;" sqref="Q156">
      <formula1>0</formula1>
      <formula2>300</formula2>
    </dataValidation>
    <dataValidation errorStyle="information" type="textLength" allowBlank="1" showInputMessage="1" showErrorMessage="1" error="XLBVal:2=0&#13;&#10;" sqref="R155">
      <formula1>0</formula1>
      <formula2>300</formula2>
    </dataValidation>
    <dataValidation errorStyle="information" type="textLength" allowBlank="1" showInputMessage="1" showErrorMessage="1" error="XLBVal:6=557.44&#13;&#10;" sqref="Q155">
      <formula1>0</formula1>
      <formula2>300</formula2>
    </dataValidation>
    <dataValidation errorStyle="information" type="textLength" allowBlank="1" showInputMessage="1" showErrorMessage="1" error="XLBVal:6=3480&#13;&#10;" sqref="R154">
      <formula1>0</formula1>
      <formula2>300</formula2>
    </dataValidation>
    <dataValidation errorStyle="information" type="textLength" allowBlank="1" showInputMessage="1" showErrorMessage="1" error="XLBVal:6=6151.73&#13;&#10;" sqref="Q154">
      <formula1>0</formula1>
      <formula2>300</formula2>
    </dataValidation>
    <dataValidation errorStyle="information" type="textLength" allowBlank="1" showInputMessage="1" showErrorMessage="1" error="XLBVal:2=0&#13;&#10;" sqref="R153">
      <formula1>0</formula1>
      <formula2>300</formula2>
    </dataValidation>
    <dataValidation errorStyle="information" type="textLength" allowBlank="1" showInputMessage="1" showErrorMessage="1" error="XLBVal:2=0&#13;&#10;" sqref="Q153">
      <formula1>0</formula1>
      <formula2>300</formula2>
    </dataValidation>
    <dataValidation errorStyle="information" type="textLength" allowBlank="1" showInputMessage="1" showErrorMessage="1" error="XLBVal:6=9996&#13;&#10;" sqref="R152">
      <formula1>0</formula1>
      <formula2>300</formula2>
    </dataValidation>
    <dataValidation errorStyle="information" type="textLength" allowBlank="1" showInputMessage="1" showErrorMessage="1" error="XLBVal:6=42138&#13;&#10;" sqref="Q152">
      <formula1>0</formula1>
      <formula2>300</formula2>
    </dataValidation>
    <dataValidation errorStyle="information" type="textLength" allowBlank="1" showInputMessage="1" showErrorMessage="1" error="XLBVal:6=4700&#13;&#10;" sqref="R151">
      <formula1>0</formula1>
      <formula2>300</formula2>
    </dataValidation>
    <dataValidation errorStyle="information" type="textLength" allowBlank="1" showInputMessage="1" showErrorMessage="1" error="XLBVal:6=4842.08&#13;&#10;" sqref="Q151">
      <formula1>0</formula1>
      <formula2>300</formula2>
    </dataValidation>
    <dataValidation errorStyle="information" type="textLength" allowBlank="1" showInputMessage="1" showErrorMessage="1" error="XLBVal:6=106016&#13;&#10;" sqref="R150">
      <formula1>0</formula1>
      <formula2>300</formula2>
    </dataValidation>
    <dataValidation errorStyle="information" type="textLength" allowBlank="1" showInputMessage="1" showErrorMessage="1" error="XLBVal:6=108767.4&#13;&#10;" sqref="Q150">
      <formula1>0</formula1>
      <formula2>300</formula2>
    </dataValidation>
    <dataValidation errorStyle="information" type="textLength" allowBlank="1" showInputMessage="1" showErrorMessage="1" error="XLBVal:2=0&#13;&#10;" sqref="R149">
      <formula1>0</formula1>
      <formula2>300</formula2>
    </dataValidation>
    <dataValidation errorStyle="information" type="textLength" allowBlank="1" showInputMessage="1" showErrorMessage="1" error="XLBVal:2=0&#13;&#10;" sqref="Q149">
      <formula1>0</formula1>
      <formula2>300</formula2>
    </dataValidation>
    <dataValidation errorStyle="information" type="textLength" allowBlank="1" showInputMessage="1" showErrorMessage="1" error="XLBVal:2=0&#13;&#10;" sqref="R148">
      <formula1>0</formula1>
      <formula2>300</formula2>
    </dataValidation>
    <dataValidation errorStyle="information" type="textLength" allowBlank="1" showInputMessage="1" showErrorMessage="1" error="XLBVal:6=807.5&#13;&#10;" sqref="Q148">
      <formula1>0</formula1>
      <formula2>300</formula2>
    </dataValidation>
    <dataValidation errorStyle="information" type="textLength" allowBlank="1" showInputMessage="1" showErrorMessage="1" error="XLBVal:6=84000&#13;&#10;" sqref="R147">
      <formula1>0</formula1>
      <formula2>300</formula2>
    </dataValidation>
    <dataValidation errorStyle="information" type="textLength" allowBlank="1" showInputMessage="1" showErrorMessage="1" error="XLBVal:6=114344.13&#13;&#10;" sqref="Q147">
      <formula1>0</formula1>
      <formula2>300</formula2>
    </dataValidation>
    <dataValidation errorStyle="information" type="textLength" allowBlank="1" showInputMessage="1" showErrorMessage="1" error="XLBVal:2=0&#13;&#10;" sqref="R146">
      <formula1>0</formula1>
      <formula2>300</formula2>
    </dataValidation>
    <dataValidation errorStyle="information" type="textLength" allowBlank="1" showInputMessage="1" showErrorMessage="1" error="XLBVal:6=85&#13;&#10;" sqref="Q146">
      <formula1>0</formula1>
      <formula2>300</formula2>
    </dataValidation>
    <dataValidation errorStyle="information" type="textLength" allowBlank="1" showInputMessage="1" showErrorMessage="1" error="XLBVal:2=0&#13;&#10;" sqref="R145">
      <formula1>0</formula1>
      <formula2>300</formula2>
    </dataValidation>
    <dataValidation errorStyle="information" type="textLength" allowBlank="1" showInputMessage="1" showErrorMessage="1" error="XLBVal:2=0&#13;&#10;" sqref="Q145">
      <formula1>0</formula1>
      <formula2>300</formula2>
    </dataValidation>
    <dataValidation errorStyle="information" type="textLength" allowBlank="1" showInputMessage="1" showErrorMessage="1" error="XLBVal:6=189076&#13;&#10;" sqref="R144">
      <formula1>0</formula1>
      <formula2>300</formula2>
    </dataValidation>
    <dataValidation errorStyle="information" type="textLength" allowBlank="1" showInputMessage="1" showErrorMessage="1" error="XLBVal:6=151259.72&#13;&#10;" sqref="Q144">
      <formula1>0</formula1>
      <formula2>300</formula2>
    </dataValidation>
    <dataValidation errorStyle="information" type="textLength" allowBlank="1" showInputMessage="1" showErrorMessage="1" error="XLBVal:6=-40900&#13;&#10;" sqref="R143">
      <formula1>0</formula1>
      <formula2>300</formula2>
    </dataValidation>
    <dataValidation errorStyle="information" type="textLength" allowBlank="1" showInputMessage="1" showErrorMessage="1" error="XLBVal:6=-38897.99&#13;&#10;" sqref="Q143">
      <formula1>0</formula1>
      <formula2>300</formula2>
    </dataValidation>
    <dataValidation errorStyle="information" type="textLength" allowBlank="1" showInputMessage="1" showErrorMessage="1" error="XLBVal:6=25000&#13;&#10;" sqref="R142">
      <formula1>0</formula1>
      <formula2>300</formula2>
    </dataValidation>
    <dataValidation errorStyle="information" type="textLength" allowBlank="1" showInputMessage="1" showErrorMessage="1" error="XLBVal:6=11680.5&#13;&#10;" sqref="Q142">
      <formula1>0</formula1>
      <formula2>300</formula2>
    </dataValidation>
    <dataValidation errorStyle="information" type="textLength" allowBlank="1" showInputMessage="1" showErrorMessage="1" error="XLBVal:2=0&#13;&#10;" sqref="M156">
      <formula1>0</formula1>
      <formula2>300</formula2>
    </dataValidation>
    <dataValidation errorStyle="information" type="textLength" allowBlank="1" showInputMessage="1" showErrorMessage="1" error="XLBVal:2=0&#13;&#10;" sqref="L156">
      <formula1>0</formula1>
      <formula2>300</formula2>
    </dataValidation>
    <dataValidation errorStyle="information" type="textLength" allowBlank="1" showInputMessage="1" showErrorMessage="1" error="XLBVal:6=557.44&#13;&#10;" sqref="M155">
      <formula1>0</formula1>
      <formula2>300</formula2>
    </dataValidation>
    <dataValidation errorStyle="information" type="textLength" allowBlank="1" showInputMessage="1" showErrorMessage="1" error="XLBVal:6=557.44&#13;&#10;" sqref="L155">
      <formula1>0</formula1>
      <formula2>300</formula2>
    </dataValidation>
    <dataValidation errorStyle="information" type="textLength" allowBlank="1" showInputMessage="1" showErrorMessage="1" error="XLBVal:6=2145.73&#13;&#10;" sqref="M154">
      <formula1>0</formula1>
      <formula2>300</formula2>
    </dataValidation>
    <dataValidation errorStyle="information" type="textLength" allowBlank="1" showInputMessage="1" showErrorMessage="1" error="XLBVal:6=2145.73&#13;&#10;" sqref="L154">
      <formula1>0</formula1>
      <formula2>300</formula2>
    </dataValidation>
    <dataValidation errorStyle="information" type="textLength" allowBlank="1" showInputMessage="1" showErrorMessage="1" error="XLBVal:2=0&#13;&#10;" sqref="M153">
      <formula1>0</formula1>
      <formula2>300</formula2>
    </dataValidation>
    <dataValidation errorStyle="information" type="textLength" allowBlank="1" showInputMessage="1" showErrorMessage="1" error="XLBVal:2=0&#13;&#10;" sqref="L153">
      <formula1>0</formula1>
      <formula2>300</formula2>
    </dataValidation>
    <dataValidation errorStyle="information" type="textLength" allowBlank="1" showInputMessage="1" showErrorMessage="1" error="XLBVal:6=42138&#13;&#10;" sqref="M152">
      <formula1>0</formula1>
      <formula2>300</formula2>
    </dataValidation>
    <dataValidation errorStyle="information" type="textLength" allowBlank="1" showInputMessage="1" showErrorMessage="1" error="XLBVal:6=42138&#13;&#10;" sqref="L152">
      <formula1>0</formula1>
      <formula2>300</formula2>
    </dataValidation>
    <dataValidation errorStyle="information" type="textLength" allowBlank="1" showInputMessage="1" showErrorMessage="1" error="XLBVal:6=2342.08&#13;&#10;" sqref="M151">
      <formula1>0</formula1>
      <formula2>300</formula2>
    </dataValidation>
    <dataValidation errorStyle="information" type="textLength" allowBlank="1" showInputMessage="1" showErrorMessage="1" error="XLBVal:6=2342.08&#13;&#10;" sqref="L151">
      <formula1>0</formula1>
      <formula2>300</formula2>
    </dataValidation>
    <dataValidation errorStyle="information" type="textLength" allowBlank="1" showInputMessage="1" showErrorMessage="1" error="XLBVal:6=50339.4&#13;&#10;" sqref="M150">
      <formula1>0</formula1>
      <formula2>300</formula2>
    </dataValidation>
    <dataValidation errorStyle="information" type="textLength" allowBlank="1" showInputMessage="1" showErrorMessage="1" error="XLBVal:6=50339.4&#13;&#10;" sqref="L150">
      <formula1>0</formula1>
      <formula2>300</formula2>
    </dataValidation>
    <dataValidation errorStyle="information" type="textLength" allowBlank="1" showInputMessage="1" showErrorMessage="1" error="XLBVal:2=0&#13;&#10;" sqref="M149">
      <formula1>0</formula1>
      <formula2>300</formula2>
    </dataValidation>
    <dataValidation errorStyle="information" type="textLength" allowBlank="1" showInputMessage="1" showErrorMessage="1" error="XLBVal:2=0&#13;&#10;" sqref="L149">
      <formula1>0</formula1>
      <formula2>300</formula2>
    </dataValidation>
    <dataValidation errorStyle="information" type="textLength" allowBlank="1" showInputMessage="1" showErrorMessage="1" error="XLBVal:6=807.5&#13;&#10;" sqref="M148">
      <formula1>0</formula1>
      <formula2>300</formula2>
    </dataValidation>
    <dataValidation errorStyle="information" type="textLength" allowBlank="1" showInputMessage="1" showErrorMessage="1" error="XLBVal:6=807.5&#13;&#10;" sqref="L148">
      <formula1>0</formula1>
      <formula2>300</formula2>
    </dataValidation>
    <dataValidation errorStyle="information" type="textLength" allowBlank="1" showInputMessage="1" showErrorMessage="1" error="XLBVal:6=114144.13&#13;&#10;" sqref="M147">
      <formula1>0</formula1>
      <formula2>300</formula2>
    </dataValidation>
    <dataValidation errorStyle="information" type="textLength" allowBlank="1" showInputMessage="1" showErrorMessage="1" error="XLBVal:6=114144.13&#13;&#10;" sqref="L147">
      <formula1>0</formula1>
      <formula2>300</formula2>
    </dataValidation>
    <dataValidation errorStyle="information" type="textLength" allowBlank="1" showInputMessage="1" showErrorMessage="1" error="XLBVal:6=85&#13;&#10;" sqref="M146">
      <formula1>0</formula1>
      <formula2>300</formula2>
    </dataValidation>
    <dataValidation errorStyle="information" type="textLength" allowBlank="1" showInputMessage="1" showErrorMessage="1" error="XLBVal:6=85&#13;&#10;" sqref="L146">
      <formula1>0</formula1>
      <formula2>300</formula2>
    </dataValidation>
    <dataValidation errorStyle="information" type="textLength" allowBlank="1" showInputMessage="1" showErrorMessage="1" error="XLBVal:2=0&#13;&#10;" sqref="M145">
      <formula1>0</formula1>
      <formula2>300</formula2>
    </dataValidation>
    <dataValidation errorStyle="information" type="textLength" allowBlank="1" showInputMessage="1" showErrorMessage="1" error="XLBVal:2=0&#13;&#10;" sqref="L145">
      <formula1>0</formula1>
      <formula2>300</formula2>
    </dataValidation>
    <dataValidation errorStyle="information" type="textLength" allowBlank="1" showInputMessage="1" showErrorMessage="1" error="XLBVal:6=68991.62&#13;&#10;" sqref="M144">
      <formula1>0</formula1>
      <formula2>300</formula2>
    </dataValidation>
    <dataValidation errorStyle="information" type="textLength" allowBlank="1" showInputMessage="1" showErrorMessage="1" error="XLBVal:6=68991.62&#13;&#10;" sqref="L144">
      <formula1>0</formula1>
      <formula2>300</formula2>
    </dataValidation>
    <dataValidation errorStyle="information" type="textLength" allowBlank="1" showInputMessage="1" showErrorMessage="1" error="XLBVal:6=-38897.99&#13;&#10;" sqref="M143">
      <formula1>0</formula1>
      <formula2>300</formula2>
    </dataValidation>
    <dataValidation errorStyle="information" type="textLength" allowBlank="1" showInputMessage="1" showErrorMessage="1" error="XLBVal:6=-38897.99&#13;&#10;" sqref="L143">
      <formula1>0</formula1>
      <formula2>300</formula2>
    </dataValidation>
    <dataValidation errorStyle="information" type="textLength" allowBlank="1" showInputMessage="1" showErrorMessage="1" error="XLBVal:6=11680.5&#13;&#10;" sqref="M142">
      <formula1>0</formula1>
      <formula2>300</formula2>
    </dataValidation>
    <dataValidation errorStyle="information" type="textLength" allowBlank="1" showInputMessage="1" showErrorMessage="1" error="XLBVal:6=11680.5&#13;&#10;" sqref="L142">
      <formula1>0</formula1>
      <formula2>300</formula2>
    </dataValidation>
    <dataValidation errorStyle="information" type="textLength" allowBlank="1" showInputMessage="1" showErrorMessage="1" error="XLBVal:2=0&#13;&#10;" sqref="C156">
      <formula1>0</formula1>
      <formula2>300</formula2>
    </dataValidation>
    <dataValidation errorStyle="information" type="textLength" allowBlank="1" showInputMessage="1" showErrorMessage="1" error="XLBVal:2=0&#13;&#10;" sqref="B156">
      <formula1>0</formula1>
      <formula2>300</formula2>
    </dataValidation>
    <dataValidation errorStyle="information" type="textLength" allowBlank="1" showInputMessage="1" showErrorMessage="1" error="XLBVal:6=-2.51&#13;&#10;" sqref="C155">
      <formula1>0</formula1>
      <formula2>300</formula2>
    </dataValidation>
    <dataValidation errorStyle="information" type="textLength" allowBlank="1" showInputMessage="1" showErrorMessage="1" error="XLBVal:6=-2.51&#13;&#10;" sqref="B155">
      <formula1>0</formula1>
      <formula2>300</formula2>
    </dataValidation>
    <dataValidation errorStyle="information" type="textLength" allowBlank="1" showInputMessage="1" showErrorMessage="1" error="XLBVal:6=667.61&#13;&#10;" sqref="C154">
      <formula1>0</formula1>
      <formula2>300</formula2>
    </dataValidation>
    <dataValidation errorStyle="information" type="textLength" allowBlank="1" showInputMessage="1" showErrorMessage="1" error="XLBVal:6=667.61&#13;&#10;" sqref="B154">
      <formula1>0</formula1>
      <formula2>300</formula2>
    </dataValidation>
    <dataValidation errorStyle="information" type="textLength" allowBlank="1" showInputMessage="1" showErrorMessage="1" error="XLBVal:2=0&#13;&#10;" sqref="C153">
      <formula1>0</formula1>
      <formula2>300</formula2>
    </dataValidation>
    <dataValidation errorStyle="information" type="textLength" allowBlank="1" showInputMessage="1" showErrorMessage="1" error="XLBVal:2=0&#13;&#10;" sqref="B153">
      <formula1>0</formula1>
      <formula2>300</formula2>
    </dataValidation>
    <dataValidation errorStyle="information" type="textLength" allowBlank="1" showInputMessage="1" showErrorMessage="1" error="XLBVal:6=0&#13;&#10;" sqref="C152">
      <formula1>0</formula1>
      <formula2>300</formula2>
    </dataValidation>
    <dataValidation errorStyle="information" type="textLength" allowBlank="1" showInputMessage="1" showErrorMessage="1" error="XLBVal:2=0&#13;&#10;" sqref="B152">
      <formula1>0</formula1>
      <formula2>300</formula2>
    </dataValidation>
    <dataValidation errorStyle="information" type="textLength" allowBlank="1" showInputMessage="1" showErrorMessage="1" error="XLBVal:6=17.84&#13;&#10;" sqref="C151">
      <formula1>0</formula1>
      <formula2>300</formula2>
    </dataValidation>
    <dataValidation errorStyle="information" type="textLength" allowBlank="1" showInputMessage="1" showErrorMessage="1" error="XLBVal:6=17.84&#13;&#10;" sqref="B151">
      <formula1>0</formula1>
      <formula2>300</formula2>
    </dataValidation>
    <dataValidation errorStyle="information" type="textLength" allowBlank="1" showInputMessage="1" showErrorMessage="1" error="XLBVal:6=8369.37&#13;&#10;" sqref="C150">
      <formula1>0</formula1>
      <formula2>300</formula2>
    </dataValidation>
    <dataValidation errorStyle="information" type="textLength" allowBlank="1" showInputMessage="1" showErrorMessage="1" error="XLBVal:6=8369.37&#13;&#10;" sqref="B150">
      <formula1>0</formula1>
      <formula2>300</formula2>
    </dataValidation>
    <dataValidation errorStyle="information" type="textLength" allowBlank="1" showInputMessage="1" showErrorMessage="1" error="XLBVal:2=0&#13;&#10;" sqref="C149">
      <formula1>0</formula1>
      <formula2>300</formula2>
    </dataValidation>
    <dataValidation errorStyle="information" type="textLength" allowBlank="1" showInputMessage="1" showErrorMessage="1" error="XLBVal:2=0&#13;&#10;" sqref="B149">
      <formula1>0</formula1>
      <formula2>300</formula2>
    </dataValidation>
    <dataValidation errorStyle="information" type="textLength" allowBlank="1" showInputMessage="1" showErrorMessage="1" error="XLBVal:6=807.5&#13;&#10;" sqref="C148">
      <formula1>0</formula1>
      <formula2>300</formula2>
    </dataValidation>
    <dataValidation errorStyle="information" type="textLength" allowBlank="1" showInputMessage="1" showErrorMessage="1" error="XLBVal:6=807.5&#13;&#10;" sqref="B148">
      <formula1>0</formula1>
      <formula2>300</formula2>
    </dataValidation>
    <dataValidation errorStyle="information" type="textLength" allowBlank="1" showInputMessage="1" showErrorMessage="1" error="XLBVal:2=0&#13;&#10;" sqref="C147">
      <formula1>0</formula1>
      <formula2>300</formula2>
    </dataValidation>
    <dataValidation errorStyle="information" type="textLength" allowBlank="1" showInputMessage="1" showErrorMessage="1" error="XLBVal:2=0&#13;&#10;" sqref="B147">
      <formula1>0</formula1>
      <formula2>300</formula2>
    </dataValidation>
    <dataValidation errorStyle="information" type="textLength" allowBlank="1" showInputMessage="1" showErrorMessage="1" error="XLBVal:6=0&#13;&#10;" sqref="C146">
      <formula1>0</formula1>
      <formula2>300</formula2>
    </dataValidation>
    <dataValidation errorStyle="information" type="textLength" allowBlank="1" showInputMessage="1" showErrorMessage="1" error="XLBVal:2=0&#13;&#10;" sqref="B146">
      <formula1>0</formula1>
      <formula2>300</formula2>
    </dataValidation>
    <dataValidation errorStyle="information" type="textLength" allowBlank="1" showInputMessage="1" showErrorMessage="1" error="XLBVal:2=0&#13;&#10;" sqref="C145">
      <formula1>0</formula1>
      <formula2>300</formula2>
    </dataValidation>
    <dataValidation errorStyle="information" type="textLength" allowBlank="1" showInputMessage="1" showErrorMessage="1" error="XLBVal:2=0&#13;&#10;" sqref="B145">
      <formula1>0</formula1>
      <formula2>300</formula2>
    </dataValidation>
    <dataValidation errorStyle="information" type="textLength" allowBlank="1" showInputMessage="1" showErrorMessage="1" error="XLBVal:6=13705.99&#13;&#10;" sqref="C144">
      <formula1>0</formula1>
      <formula2>300</formula2>
    </dataValidation>
    <dataValidation errorStyle="information" type="textLength" allowBlank="1" showInputMessage="1" showErrorMessage="1" error="XLBVal:6=13705.99&#13;&#10;" sqref="B144">
      <formula1>0</formula1>
      <formula2>300</formula2>
    </dataValidation>
    <dataValidation errorStyle="information" type="textLength" allowBlank="1" showInputMessage="1" showErrorMessage="1" error="XLBVal:6=-42900&#13;&#10;" sqref="C143">
      <formula1>0</formula1>
      <formula2>300</formula2>
    </dataValidation>
    <dataValidation errorStyle="information" type="textLength" allowBlank="1" showInputMessage="1" showErrorMessage="1" error="XLBVal:6=-42900&#13;&#10;" sqref="B143">
      <formula1>0</formula1>
      <formula2>300</formula2>
    </dataValidation>
    <dataValidation errorStyle="information" type="textLength" allowBlank="1" showInputMessage="1" showErrorMessage="1" error="XLBVal:2=0&#13;&#10;" sqref="C142">
      <formula1>0</formula1>
      <formula2>300</formula2>
    </dataValidation>
    <dataValidation errorStyle="information" type="textLength" allowBlank="1" showInputMessage="1" showErrorMessage="1" error="XLBVal:2=0&#13;&#10;" sqref="B142">
      <formula1>0</formula1>
      <formula2>300</formula2>
    </dataValidation>
    <dataValidation errorStyle="information" type="textLength" allowBlank="1" showInputMessage="1" showErrorMessage="1" error="XLBVal:2=0&#13;&#10;" sqref="R135">
      <formula1>0</formula1>
      <formula2>300</formula2>
    </dataValidation>
    <dataValidation errorStyle="information" type="textLength" allowBlank="1" showInputMessage="1" showErrorMessage="1" error="XLBVal:2=0&#13;&#10;" sqref="Q135">
      <formula1>0</formula1>
      <formula2>300</formula2>
    </dataValidation>
    <dataValidation errorStyle="information" type="textLength" allowBlank="1" showInputMessage="1" showErrorMessage="1" error="XLBVal:2=0&#13;&#10;" sqref="R134">
      <formula1>0</formula1>
      <formula2>300</formula2>
    </dataValidation>
    <dataValidation errorStyle="information" type="textLength" allowBlank="1" showInputMessage="1" showErrorMessage="1" error="XLBVal:2=0&#13;&#10;" sqref="Q134">
      <formula1>0</formula1>
      <formula2>300</formula2>
    </dataValidation>
    <dataValidation errorStyle="information" type="textLength" allowBlank="1" showInputMessage="1" showErrorMessage="1" error="XLBVal:2=0&#13;&#10;" sqref="R133">
      <formula1>0</formula1>
      <formula2>300</formula2>
    </dataValidation>
    <dataValidation errorStyle="information" type="textLength" allowBlank="1" showInputMessage="1" showErrorMessage="1" error="XLBVal:2=0&#13;&#10;" sqref="Q133">
      <formula1>0</formula1>
      <formula2>300</formula2>
    </dataValidation>
    <dataValidation errorStyle="information" type="textLength" allowBlank="1" showInputMessage="1" showErrorMessage="1" error="XLBVal:2=0&#13;&#10;" sqref="R132">
      <formula1>0</formula1>
      <formula2>300</formula2>
    </dataValidation>
    <dataValidation errorStyle="information" type="textLength" allowBlank="1" showInputMessage="1" showErrorMessage="1" error="XLBVal:2=0&#13;&#10;" sqref="Q132">
      <formula1>0</formula1>
      <formula2>300</formula2>
    </dataValidation>
    <dataValidation errorStyle="information" type="textLength" allowBlank="1" showInputMessage="1" showErrorMessage="1" error="XLBVal:2=0&#13;&#10;" sqref="R131">
      <formula1>0</formula1>
      <formula2>300</formula2>
    </dataValidation>
    <dataValidation errorStyle="information" type="textLength" allowBlank="1" showInputMessage="1" showErrorMessage="1" error="XLBVal:2=0&#13;&#10;" sqref="Q131">
      <formula1>0</formula1>
      <formula2>300</formula2>
    </dataValidation>
    <dataValidation errorStyle="information" type="textLength" allowBlank="1" showInputMessage="1" showErrorMessage="1" error="XLBVal:2=0&#13;&#10;" sqref="R130">
      <formula1>0</formula1>
      <formula2>300</formula2>
    </dataValidation>
    <dataValidation errorStyle="information" type="textLength" allowBlank="1" showInputMessage="1" showErrorMessage="1" error="XLBVal:6=-50&#13;&#10;" sqref="Q130">
      <formula1>0</formula1>
      <formula2>300</formula2>
    </dataValidation>
    <dataValidation errorStyle="information" type="textLength" allowBlank="1" showInputMessage="1" showErrorMessage="1" error="XLBVal:2=0&#13;&#10;" sqref="R129">
      <formula1>0</formula1>
      <formula2>300</formula2>
    </dataValidation>
    <dataValidation errorStyle="information" type="textLength" allowBlank="1" showInputMessage="1" showErrorMessage="1" error="XLBVal:2=0&#13;&#10;" sqref="Q129">
      <formula1>0</formula1>
      <formula2>300</formula2>
    </dataValidation>
    <dataValidation errorStyle="information" type="textLength" allowBlank="1" showInputMessage="1" showErrorMessage="1" error="XLBVal:2=0&#13;&#10;" sqref="R128">
      <formula1>0</formula1>
      <formula2>300</formula2>
    </dataValidation>
    <dataValidation errorStyle="information" type="textLength" allowBlank="1" showInputMessage="1" showErrorMessage="1" error="XLBVal:2=0&#13;&#10;" sqref="Q128">
      <formula1>0</formula1>
      <formula2>300</formula2>
    </dataValidation>
    <dataValidation errorStyle="information" type="textLength" allowBlank="1" showInputMessage="1" showErrorMessage="1" error="XLBVal:2=0&#13;&#10;" sqref="R127">
      <formula1>0</formula1>
      <formula2>300</formula2>
    </dataValidation>
    <dataValidation errorStyle="information" type="textLength" allowBlank="1" showInputMessage="1" showErrorMessage="1" error="XLBVal:2=0&#13;&#10;" sqref="Q127">
      <formula1>0</formula1>
      <formula2>300</formula2>
    </dataValidation>
    <dataValidation errorStyle="information" type="textLength" allowBlank="1" showInputMessage="1" showErrorMessage="1" error="XLBVal:2=0&#13;&#10;" sqref="R126">
      <formula1>0</formula1>
      <formula2>300</formula2>
    </dataValidation>
    <dataValidation errorStyle="information" type="textLength" allowBlank="1" showInputMessage="1" showErrorMessage="1" error="XLBVal:2=0&#13;&#10;" sqref="Q126">
      <formula1>0</formula1>
      <formula2>300</formula2>
    </dataValidation>
    <dataValidation errorStyle="information" type="textLength" allowBlank="1" showInputMessage="1" showErrorMessage="1" error="XLBVal:2=0&#13;&#10;" sqref="R125">
      <formula1>0</formula1>
      <formula2>300</formula2>
    </dataValidation>
    <dataValidation errorStyle="information" type="textLength" allowBlank="1" showInputMessage="1" showErrorMessage="1" error="XLBVal:2=0&#13;&#10;" sqref="Q125">
      <formula1>0</formula1>
      <formula2>300</formula2>
    </dataValidation>
    <dataValidation errorStyle="information" type="textLength" allowBlank="1" showInputMessage="1" showErrorMessage="1" error="XLBVal:2=0&#13;&#10;" sqref="R124">
      <formula1>0</formula1>
      <formula2>300</formula2>
    </dataValidation>
    <dataValidation errorStyle="information" type="textLength" allowBlank="1" showInputMessage="1" showErrorMessage="1" error="XLBVal:2=0&#13;&#10;" sqref="Q124">
      <formula1>0</formula1>
      <formula2>300</formula2>
    </dataValidation>
    <dataValidation errorStyle="information" type="textLength" allowBlank="1" showInputMessage="1" showErrorMessage="1" error="XLBVal:2=0&#13;&#10;" sqref="R123">
      <formula1>0</formula1>
      <formula2>300</formula2>
    </dataValidation>
    <dataValidation errorStyle="information" type="textLength" allowBlank="1" showInputMessage="1" showErrorMessage="1" error="XLBVal:2=0&#13;&#10;" sqref="Q123">
      <formula1>0</formula1>
      <formula2>300</formula2>
    </dataValidation>
    <dataValidation errorStyle="information" type="textLength" allowBlank="1" showInputMessage="1" showErrorMessage="1" error="XLBVal:2=0&#13;&#10;" sqref="R122">
      <formula1>0</formula1>
      <formula2>300</formula2>
    </dataValidation>
    <dataValidation errorStyle="information" type="textLength" allowBlank="1" showInputMessage="1" showErrorMessage="1" error="XLBVal:2=0&#13;&#10;" sqref="Q122">
      <formula1>0</formula1>
      <formula2>300</formula2>
    </dataValidation>
    <dataValidation errorStyle="information" type="textLength" allowBlank="1" showInputMessage="1" showErrorMessage="1" error="XLBVal:2=0&#13;&#10;" sqref="R121">
      <formula1>0</formula1>
      <formula2>300</formula2>
    </dataValidation>
    <dataValidation errorStyle="information" type="textLength" allowBlank="1" showInputMessage="1" showErrorMessage="1" error="XLBVal:2=0&#13;&#10;" sqref="Q121">
      <formula1>0</formula1>
      <formula2>300</formula2>
    </dataValidation>
    <dataValidation errorStyle="information" type="textLength" allowBlank="1" showInputMessage="1" showErrorMessage="1" error="XLBVal:2=0&#13;&#10;" sqref="R120">
      <formula1>0</formula1>
      <formula2>300</formula2>
    </dataValidation>
    <dataValidation errorStyle="information" type="textLength" allowBlank="1" showInputMessage="1" showErrorMessage="1" error="XLBVal:2=0&#13;&#10;" sqref="Q120">
      <formula1>0</formula1>
      <formula2>300</formula2>
    </dataValidation>
    <dataValidation errorStyle="information" type="textLength" allowBlank="1" showInputMessage="1" showErrorMessage="1" error="XLBVal:2=0&#13;&#10;" sqref="R119">
      <formula1>0</formula1>
      <formula2>300</formula2>
    </dataValidation>
    <dataValidation errorStyle="information" type="textLength" allowBlank="1" showInputMessage="1" showErrorMessage="1" error="XLBVal:2=0&#13;&#10;" sqref="Q119">
      <formula1>0</formula1>
      <formula2>300</formula2>
    </dataValidation>
    <dataValidation errorStyle="information" type="textLength" allowBlank="1" showInputMessage="1" showErrorMessage="1" error="XLBVal:2=0&#13;&#10;" sqref="R118">
      <formula1>0</formula1>
      <formula2>300</formula2>
    </dataValidation>
    <dataValidation errorStyle="information" type="textLength" allowBlank="1" showInputMessage="1" showErrorMessage="1" error="XLBVal:2=0&#13;&#10;" sqref="Q118">
      <formula1>0</formula1>
      <formula2>300</formula2>
    </dataValidation>
    <dataValidation errorStyle="information" type="textLength" allowBlank="1" showInputMessage="1" showErrorMessage="1" error="XLBVal:2=0&#13;&#10;" sqref="R117">
      <formula1>0</formula1>
      <formula2>300</formula2>
    </dataValidation>
    <dataValidation errorStyle="information" type="textLength" allowBlank="1" showInputMessage="1" showErrorMessage="1" error="XLBVal:2=0&#13;&#10;" sqref="Q117">
      <formula1>0</formula1>
      <formula2>300</formula2>
    </dataValidation>
    <dataValidation errorStyle="information" type="textLength" allowBlank="1" showInputMessage="1" showErrorMessage="1" error="XLBVal:2=0&#13;&#10;" sqref="R116">
      <formula1>0</formula1>
      <formula2>300</formula2>
    </dataValidation>
    <dataValidation errorStyle="information" type="textLength" allowBlank="1" showInputMessage="1" showErrorMessage="1" error="XLBVal:2=0&#13;&#10;" sqref="Q116">
      <formula1>0</formula1>
      <formula2>300</formula2>
    </dataValidation>
    <dataValidation errorStyle="information" type="textLength" allowBlank="1" showInputMessage="1" showErrorMessage="1" error="XLBVal:2=0&#13;&#10;" sqref="R115">
      <formula1>0</formula1>
      <formula2>300</formula2>
    </dataValidation>
    <dataValidation errorStyle="information" type="textLength" allowBlank="1" showInputMessage="1" showErrorMessage="1" error="XLBVal:2=0&#13;&#10;" sqref="Q115">
      <formula1>0</formula1>
      <formula2>300</formula2>
    </dataValidation>
    <dataValidation errorStyle="information" type="textLength" allowBlank="1" showInputMessage="1" showErrorMessage="1" error="XLBVal:2=0&#13;&#10;" sqref="R114">
      <formula1>0</formula1>
      <formula2>300</formula2>
    </dataValidation>
    <dataValidation errorStyle="information" type="textLength" allowBlank="1" showInputMessage="1" showErrorMessage="1" error="XLBVal:2=0&#13;&#10;" sqref="Q114">
      <formula1>0</formula1>
      <formula2>300</formula2>
    </dataValidation>
    <dataValidation errorStyle="information" type="textLength" allowBlank="1" showInputMessage="1" showErrorMessage="1" error="XLBVal:2=0&#13;&#10;" sqref="R113">
      <formula1>0</formula1>
      <formula2>300</formula2>
    </dataValidation>
    <dataValidation errorStyle="information" type="textLength" allowBlank="1" showInputMessage="1" showErrorMessage="1" error="XLBVal:2=0&#13;&#10;" sqref="Q113">
      <formula1>0</formula1>
      <formula2>300</formula2>
    </dataValidation>
    <dataValidation errorStyle="information" type="textLength" allowBlank="1" showInputMessage="1" showErrorMessage="1" error="XLBVal:2=0&#13;&#10;" sqref="R112">
      <formula1>0</formula1>
      <formula2>300</formula2>
    </dataValidation>
    <dataValidation errorStyle="information" type="textLength" allowBlank="1" showInputMessage="1" showErrorMessage="1" error="XLBVal:2=0&#13;&#10;" sqref="Q112">
      <formula1>0</formula1>
      <formula2>300</formula2>
    </dataValidation>
    <dataValidation errorStyle="information" type="textLength" allowBlank="1" showInputMessage="1" showErrorMessage="1" error="XLBVal:2=0&#13;&#10;" sqref="R111">
      <formula1>0</formula1>
      <formula2>300</formula2>
    </dataValidation>
    <dataValidation errorStyle="information" type="textLength" allowBlank="1" showInputMessage="1" showErrorMessage="1" error="XLBVal:2=0&#13;&#10;" sqref="Q111">
      <formula1>0</formula1>
      <formula2>300</formula2>
    </dataValidation>
    <dataValidation errorStyle="information" type="textLength" allowBlank="1" showInputMessage="1" showErrorMessage="1" error="XLBVal:2=0&#13;&#10;" sqref="R110">
      <formula1>0</formula1>
      <formula2>300</formula2>
    </dataValidation>
    <dataValidation errorStyle="information" type="textLength" allowBlank="1" showInputMessage="1" showErrorMessage="1" error="XLBVal:2=0&#13;&#10;" sqref="Q110">
      <formula1>0</formula1>
      <formula2>300</formula2>
    </dataValidation>
    <dataValidation errorStyle="information" type="textLength" allowBlank="1" showInputMessage="1" showErrorMessage="1" error="XLBVal:2=0&#13;&#10;" sqref="R109">
      <formula1>0</formula1>
      <formula2>300</formula2>
    </dataValidation>
    <dataValidation errorStyle="information" type="textLength" allowBlank="1" showInputMessage="1" showErrorMessage="1" error="XLBVal:2=0&#13;&#10;" sqref="Q109">
      <formula1>0</formula1>
      <formula2>300</formula2>
    </dataValidation>
    <dataValidation errorStyle="information" type="textLength" allowBlank="1" showInputMessage="1" showErrorMessage="1" error="XLBVal:2=0&#13;&#10;" sqref="R108">
      <formula1>0</formula1>
      <formula2>300</formula2>
    </dataValidation>
    <dataValidation errorStyle="information" type="textLength" allowBlank="1" showInputMessage="1" showErrorMessage="1" error="XLBVal:2=0&#13;&#10;" sqref="Q108">
      <formula1>0</formula1>
      <formula2>300</formula2>
    </dataValidation>
    <dataValidation errorStyle="information" type="textLength" allowBlank="1" showInputMessage="1" showErrorMessage="1" error="XLBVal:2=0&#13;&#10;" sqref="R107">
      <formula1>0</formula1>
      <formula2>300</formula2>
    </dataValidation>
    <dataValidation errorStyle="information" type="textLength" allowBlank="1" showInputMessage="1" showErrorMessage="1" error="XLBVal:2=0&#13;&#10;" sqref="Q107">
      <formula1>0</formula1>
      <formula2>300</formula2>
    </dataValidation>
    <dataValidation errorStyle="information" type="textLength" allowBlank="1" showInputMessage="1" showErrorMessage="1" error="XLBVal:2=0&#13;&#10;" sqref="R106">
      <formula1>0</formula1>
      <formula2>300</formula2>
    </dataValidation>
    <dataValidation errorStyle="information" type="textLength" allowBlank="1" showInputMessage="1" showErrorMessage="1" error="XLBVal:2=0&#13;&#10;" sqref="Q106">
      <formula1>0</formula1>
      <formula2>300</formula2>
    </dataValidation>
    <dataValidation errorStyle="information" type="textLength" allowBlank="1" showInputMessage="1" showErrorMessage="1" error="XLBVal:2=0&#13;&#10;" sqref="R105">
      <formula1>0</formula1>
      <formula2>300</formula2>
    </dataValidation>
    <dataValidation errorStyle="information" type="textLength" allowBlank="1" showInputMessage="1" showErrorMessage="1" error="XLBVal:2=0&#13;&#10;" sqref="Q105">
      <formula1>0</formula1>
      <formula2>300</formula2>
    </dataValidation>
    <dataValidation errorStyle="information" type="textLength" allowBlank="1" showInputMessage="1" showErrorMessage="1" error="XLBVal:2=0&#13;&#10;" sqref="R104">
      <formula1>0</formula1>
      <formula2>300</formula2>
    </dataValidation>
    <dataValidation errorStyle="information" type="textLength" allowBlank="1" showInputMessage="1" showErrorMessage="1" error="XLBVal:2=0&#13;&#10;" sqref="Q104">
      <formula1>0</formula1>
      <formula2>300</formula2>
    </dataValidation>
    <dataValidation errorStyle="information" type="textLength" allowBlank="1" showInputMessage="1" showErrorMessage="1" error="XLBVal:2=0&#13;&#10;" sqref="R103">
      <formula1>0</formula1>
      <formula2>300</formula2>
    </dataValidation>
    <dataValidation errorStyle="information" type="textLength" allowBlank="1" showInputMessage="1" showErrorMessage="1" error="XLBVal:6=-7232.29&#13;&#10;" sqref="Q103">
      <formula1>0</formula1>
      <formula2>300</formula2>
    </dataValidation>
    <dataValidation errorStyle="information" type="textLength" allowBlank="1" showInputMessage="1" showErrorMessage="1" error="XLBVal:2=0&#13;&#10;" sqref="R102">
      <formula1>0</formula1>
      <formula2>300</formula2>
    </dataValidation>
    <dataValidation errorStyle="information" type="textLength" allowBlank="1" showInputMessage="1" showErrorMessage="1" error="XLBVal:2=0&#13;&#10;" sqref="Q102">
      <formula1>0</formula1>
      <formula2>300</formula2>
    </dataValidation>
    <dataValidation errorStyle="information" type="textLength" allowBlank="1" showInputMessage="1" showErrorMessage="1" error="XLBVal:2=0&#13;&#10;" sqref="R101">
      <formula1>0</formula1>
      <formula2>300</formula2>
    </dataValidation>
    <dataValidation errorStyle="information" type="textLength" allowBlank="1" showInputMessage="1" showErrorMessage="1" error="XLBVal:2=0&#13;&#10;" sqref="Q101">
      <formula1>0</formula1>
      <formula2>300</formula2>
    </dataValidation>
    <dataValidation errorStyle="information" type="textLength" allowBlank="1" showInputMessage="1" showErrorMessage="1" error="XLBVal:2=0&#13;&#10;" sqref="M135">
      <formula1>0</formula1>
      <formula2>300</formula2>
    </dataValidation>
    <dataValidation errorStyle="information" type="textLength" allowBlank="1" showInputMessage="1" showErrorMessage="1" error="XLBVal:2=0&#13;&#10;" sqref="L135">
      <formula1>0</formula1>
      <formula2>300</formula2>
    </dataValidation>
    <dataValidation errorStyle="information" type="textLength" allowBlank="1" showInputMessage="1" showErrorMessage="1" error="XLBVal:2=0&#13;&#10;" sqref="M134">
      <formula1>0</formula1>
      <formula2>300</formula2>
    </dataValidation>
    <dataValidation errorStyle="information" type="textLength" allowBlank="1" showInputMessage="1" showErrorMessage="1" error="XLBVal:2=0&#13;&#10;" sqref="L134">
      <formula1>0</formula1>
      <formula2>300</formula2>
    </dataValidation>
    <dataValidation errorStyle="information" type="textLength" allowBlank="1" showInputMessage="1" showErrorMessage="1" error="XLBVal:2=0&#13;&#10;" sqref="M133">
      <formula1>0</formula1>
      <formula2>300</formula2>
    </dataValidation>
    <dataValidation errorStyle="information" type="textLength" allowBlank="1" showInputMessage="1" showErrorMessage="1" error="XLBVal:2=0&#13;&#10;" sqref="L133">
      <formula1>0</formula1>
      <formula2>300</formula2>
    </dataValidation>
    <dataValidation errorStyle="information" type="textLength" allowBlank="1" showInputMessage="1" showErrorMessage="1" error="XLBVal:2=0&#13;&#10;" sqref="M132">
      <formula1>0</formula1>
      <formula2>300</formula2>
    </dataValidation>
    <dataValidation errorStyle="information" type="textLength" allowBlank="1" showInputMessage="1" showErrorMessage="1" error="XLBVal:2=0&#13;&#10;" sqref="L132">
      <formula1>0</formula1>
      <formula2>300</formula2>
    </dataValidation>
    <dataValidation errorStyle="information" type="textLength" allowBlank="1" showInputMessage="1" showErrorMessage="1" error="XLBVal:2=0&#13;&#10;" sqref="M131">
      <formula1>0</formula1>
      <formula2>300</formula2>
    </dataValidation>
    <dataValidation errorStyle="information" type="textLength" allowBlank="1" showInputMessage="1" showErrorMessage="1" error="XLBVal:2=0&#13;&#10;" sqref="L131">
      <formula1>0</formula1>
      <formula2>300</formula2>
    </dataValidation>
    <dataValidation errorStyle="information" type="textLength" allowBlank="1" showInputMessage="1" showErrorMessage="1" error="XLBVal:6=-50&#13;&#10;" sqref="M130">
      <formula1>0</formula1>
      <formula2>300</formula2>
    </dataValidation>
    <dataValidation errorStyle="information" type="textLength" allowBlank="1" showInputMessage="1" showErrorMessage="1" error="XLBVal:6=-50&#13;&#10;" sqref="L130">
      <formula1>0</formula1>
      <formula2>300</formula2>
    </dataValidation>
    <dataValidation errorStyle="information" type="textLength" allowBlank="1" showInputMessage="1" showErrorMessage="1" error="XLBVal:2=0&#13;&#10;" sqref="M129">
      <formula1>0</formula1>
      <formula2>300</formula2>
    </dataValidation>
    <dataValidation errorStyle="information" type="textLength" allowBlank="1" showInputMessage="1" showErrorMessage="1" error="XLBVal:2=0&#13;&#10;" sqref="L129">
      <formula1>0</formula1>
      <formula2>300</formula2>
    </dataValidation>
    <dataValidation errorStyle="information" type="textLength" allowBlank="1" showInputMessage="1" showErrorMessage="1" error="XLBVal:2=0&#13;&#10;" sqref="M128">
      <formula1>0</formula1>
      <formula2>300</formula2>
    </dataValidation>
    <dataValidation errorStyle="information" type="textLength" allowBlank="1" showInputMessage="1" showErrorMessage="1" error="XLBVal:2=0&#13;&#10;" sqref="L128">
      <formula1>0</formula1>
      <formula2>300</formula2>
    </dataValidation>
    <dataValidation errorStyle="information" type="textLength" allowBlank="1" showInputMessage="1" showErrorMessage="1" error="XLBVal:2=0&#13;&#10;" sqref="M127">
      <formula1>0</formula1>
      <formula2>300</formula2>
    </dataValidation>
    <dataValidation errorStyle="information" type="textLength" allowBlank="1" showInputMessage="1" showErrorMessage="1" error="XLBVal:2=0&#13;&#10;" sqref="L127">
      <formula1>0</formula1>
      <formula2>300</formula2>
    </dataValidation>
    <dataValidation errorStyle="information" type="textLength" allowBlank="1" showInputMessage="1" showErrorMessage="1" error="XLBVal:2=0&#13;&#10;" sqref="M126">
      <formula1>0</formula1>
      <formula2>300</formula2>
    </dataValidation>
    <dataValidation errorStyle="information" type="textLength" allowBlank="1" showInputMessage="1" showErrorMessage="1" error="XLBVal:2=0&#13;&#10;" sqref="L126">
      <formula1>0</formula1>
      <formula2>300</formula2>
    </dataValidation>
    <dataValidation errorStyle="information" type="textLength" allowBlank="1" showInputMessage="1" showErrorMessage="1" error="XLBVal:2=0&#13;&#10;" sqref="M125">
      <formula1>0</formula1>
      <formula2>300</formula2>
    </dataValidation>
    <dataValidation errorStyle="information" type="textLength" allowBlank="1" showInputMessage="1" showErrorMessage="1" error="XLBVal:2=0&#13;&#10;" sqref="L125">
      <formula1>0</formula1>
      <formula2>300</formula2>
    </dataValidation>
    <dataValidation errorStyle="information" type="textLength" allowBlank="1" showInputMessage="1" showErrorMessage="1" error="XLBVal:2=0&#13;&#10;" sqref="M124">
      <formula1>0</formula1>
      <formula2>300</formula2>
    </dataValidation>
    <dataValidation errorStyle="information" type="textLength" allowBlank="1" showInputMessage="1" showErrorMessage="1" error="XLBVal:2=0&#13;&#10;" sqref="L124">
      <formula1>0</formula1>
      <formula2>300</formula2>
    </dataValidation>
    <dataValidation errorStyle="information" type="textLength" allowBlank="1" showInputMessage="1" showErrorMessage="1" error="XLBVal:2=0&#13;&#10;" sqref="M123">
      <formula1>0</formula1>
      <formula2>300</formula2>
    </dataValidation>
    <dataValidation errorStyle="information" type="textLength" allowBlank="1" showInputMessage="1" showErrorMessage="1" error="XLBVal:2=0&#13;&#10;" sqref="L123">
      <formula1>0</formula1>
      <formula2>300</formula2>
    </dataValidation>
    <dataValidation errorStyle="information" type="textLength" allowBlank="1" showInputMessage="1" showErrorMessage="1" error="XLBVal:2=0&#13;&#10;" sqref="M122">
      <formula1>0</formula1>
      <formula2>300</formula2>
    </dataValidation>
    <dataValidation errorStyle="information" type="textLength" allowBlank="1" showInputMessage="1" showErrorMessage="1" error="XLBVal:2=0&#13;&#10;" sqref="L122">
      <formula1>0</formula1>
      <formula2>300</formula2>
    </dataValidation>
    <dataValidation errorStyle="information" type="textLength" allowBlank="1" showInputMessage="1" showErrorMessage="1" error="XLBVal:2=0&#13;&#10;" sqref="M121">
      <formula1>0</formula1>
      <formula2>300</formula2>
    </dataValidation>
    <dataValidation errorStyle="information" type="textLength" allowBlank="1" showInputMessage="1" showErrorMessage="1" error="XLBVal:2=0&#13;&#10;" sqref="L121">
      <formula1>0</formula1>
      <formula2>300</formula2>
    </dataValidation>
    <dataValidation errorStyle="information" type="textLength" allowBlank="1" showInputMessage="1" showErrorMessage="1" error="XLBVal:2=0&#13;&#10;" sqref="M120">
      <formula1>0</formula1>
      <formula2>300</formula2>
    </dataValidation>
    <dataValidation errorStyle="information" type="textLength" allowBlank="1" showInputMessage="1" showErrorMessage="1" error="XLBVal:2=0&#13;&#10;" sqref="L120">
      <formula1>0</formula1>
      <formula2>300</formula2>
    </dataValidation>
    <dataValidation errorStyle="information" type="textLength" allowBlank="1" showInputMessage="1" showErrorMessage="1" error="XLBVal:2=0&#13;&#10;" sqref="M119">
      <formula1>0</formula1>
      <formula2>300</formula2>
    </dataValidation>
    <dataValidation errorStyle="information" type="textLength" allowBlank="1" showInputMessage="1" showErrorMessage="1" error="XLBVal:2=0&#13;&#10;" sqref="L119">
      <formula1>0</formula1>
      <formula2>300</formula2>
    </dataValidation>
    <dataValidation errorStyle="information" type="textLength" allowBlank="1" showInputMessage="1" showErrorMessage="1" error="XLBVal:2=0&#13;&#10;" sqref="M118">
      <formula1>0</formula1>
      <formula2>300</formula2>
    </dataValidation>
    <dataValidation errorStyle="information" type="textLength" allowBlank="1" showInputMessage="1" showErrorMessage="1" error="XLBVal:2=0&#13;&#10;" sqref="L118">
      <formula1>0</formula1>
      <formula2>300</formula2>
    </dataValidation>
    <dataValidation errorStyle="information" type="textLength" allowBlank="1" showInputMessage="1" showErrorMessage="1" error="XLBVal:2=0&#13;&#10;" sqref="M117">
      <formula1>0</formula1>
      <formula2>300</formula2>
    </dataValidation>
    <dataValidation errorStyle="information" type="textLength" allowBlank="1" showInputMessage="1" showErrorMessage="1" error="XLBVal:2=0&#13;&#10;" sqref="L117">
      <formula1>0</formula1>
      <formula2>300</formula2>
    </dataValidation>
    <dataValidation errorStyle="information" type="textLength" allowBlank="1" showInputMessage="1" showErrorMessage="1" error="XLBVal:2=0&#13;&#10;" sqref="M116">
      <formula1>0</formula1>
      <formula2>300</formula2>
    </dataValidation>
    <dataValidation errorStyle="information" type="textLength" allowBlank="1" showInputMessage="1" showErrorMessage="1" error="XLBVal:2=0&#13;&#10;" sqref="L116">
      <formula1>0</formula1>
      <formula2>300</formula2>
    </dataValidation>
    <dataValidation errorStyle="information" type="textLength" allowBlank="1" showInputMessage="1" showErrorMessage="1" error="XLBVal:2=0&#13;&#10;" sqref="M115">
      <formula1>0</formula1>
      <formula2>300</formula2>
    </dataValidation>
    <dataValidation errorStyle="information" type="textLength" allowBlank="1" showInputMessage="1" showErrorMessage="1" error="XLBVal:2=0&#13;&#10;" sqref="L115">
      <formula1>0</formula1>
      <formula2>300</formula2>
    </dataValidation>
    <dataValidation errorStyle="information" type="textLength" allowBlank="1" showInputMessage="1" showErrorMessage="1" error="XLBVal:2=0&#13;&#10;" sqref="M114">
      <formula1>0</formula1>
      <formula2>300</formula2>
    </dataValidation>
    <dataValidation errorStyle="information" type="textLength" allowBlank="1" showInputMessage="1" showErrorMessage="1" error="XLBVal:2=0&#13;&#10;" sqref="L114">
      <formula1>0</formula1>
      <formula2>300</formula2>
    </dataValidation>
    <dataValidation errorStyle="information" type="textLength" allowBlank="1" showInputMessage="1" showErrorMessage="1" error="XLBVal:2=0&#13;&#10;" sqref="M113">
      <formula1>0</formula1>
      <formula2>300</formula2>
    </dataValidation>
    <dataValidation errorStyle="information" type="textLength" allowBlank="1" showInputMessage="1" showErrorMessage="1" error="XLBVal:2=0&#13;&#10;" sqref="L113">
      <formula1>0</formula1>
      <formula2>300</formula2>
    </dataValidation>
    <dataValidation errorStyle="information" type="textLength" allowBlank="1" showInputMessage="1" showErrorMessage="1" error="XLBVal:2=0&#13;&#10;" sqref="M112">
      <formula1>0</formula1>
      <formula2>300</formula2>
    </dataValidation>
    <dataValidation errorStyle="information" type="textLength" allowBlank="1" showInputMessage="1" showErrorMessage="1" error="XLBVal:2=0&#13;&#10;" sqref="L112">
      <formula1>0</formula1>
      <formula2>300</formula2>
    </dataValidation>
    <dataValidation errorStyle="information" type="textLength" allowBlank="1" showInputMessage="1" showErrorMessage="1" error="XLBVal:2=0&#13;&#10;" sqref="M111">
      <formula1>0</formula1>
      <formula2>300</formula2>
    </dataValidation>
    <dataValidation errorStyle="information" type="textLength" allowBlank="1" showInputMessage="1" showErrorMessage="1" error="XLBVal:2=0&#13;&#10;" sqref="L111">
      <formula1>0</formula1>
      <formula2>300</formula2>
    </dataValidation>
    <dataValidation errorStyle="information" type="textLength" allowBlank="1" showInputMessage="1" showErrorMessage="1" error="XLBVal:2=0&#13;&#10;" sqref="M110">
      <formula1>0</formula1>
      <formula2>300</formula2>
    </dataValidation>
    <dataValidation errorStyle="information" type="textLength" allowBlank="1" showInputMessage="1" showErrorMessage="1" error="XLBVal:2=0&#13;&#10;" sqref="L110">
      <formula1>0</formula1>
      <formula2>300</formula2>
    </dataValidation>
    <dataValidation errorStyle="information" type="textLength" allowBlank="1" showInputMessage="1" showErrorMessage="1" error="XLBVal:2=0&#13;&#10;" sqref="M109">
      <formula1>0</formula1>
      <formula2>300</formula2>
    </dataValidation>
    <dataValidation errorStyle="information" type="textLength" allowBlank="1" showInputMessage="1" showErrorMessage="1" error="XLBVal:2=0&#13;&#10;" sqref="L109">
      <formula1>0</formula1>
      <formula2>300</formula2>
    </dataValidation>
    <dataValidation errorStyle="information" type="textLength" allowBlank="1" showInputMessage="1" showErrorMessage="1" error="XLBVal:2=0&#13;&#10;" sqref="M108">
      <formula1>0</formula1>
      <formula2>300</formula2>
    </dataValidation>
    <dataValidation errorStyle="information" type="textLength" allowBlank="1" showInputMessage="1" showErrorMessage="1" error="XLBVal:2=0&#13;&#10;" sqref="L108">
      <formula1>0</formula1>
      <formula2>300</formula2>
    </dataValidation>
    <dataValidation errorStyle="information" type="textLength" allowBlank="1" showInputMessage="1" showErrorMessage="1" error="XLBVal:2=0&#13;&#10;" sqref="M107">
      <formula1>0</formula1>
      <formula2>300</formula2>
    </dataValidation>
    <dataValidation errorStyle="information" type="textLength" allowBlank="1" showInputMessage="1" showErrorMessage="1" error="XLBVal:2=0&#13;&#10;" sqref="L107">
      <formula1>0</formula1>
      <formula2>300</formula2>
    </dataValidation>
    <dataValidation errorStyle="information" type="textLength" allowBlank="1" showInputMessage="1" showErrorMessage="1" error="XLBVal:2=0&#13;&#10;" sqref="M106">
      <formula1>0</formula1>
      <formula2>300</formula2>
    </dataValidation>
    <dataValidation errorStyle="information" type="textLength" allowBlank="1" showInputMessage="1" showErrorMessage="1" error="XLBVal:2=0&#13;&#10;" sqref="L106">
      <formula1>0</formula1>
      <formula2>300</formula2>
    </dataValidation>
    <dataValidation errorStyle="information" type="textLength" allowBlank="1" showInputMessage="1" showErrorMessage="1" error="XLBVal:2=0&#13;&#10;" sqref="M105">
      <formula1>0</formula1>
      <formula2>300</formula2>
    </dataValidation>
    <dataValidation errorStyle="information" type="textLength" allowBlank="1" showInputMessage="1" showErrorMessage="1" error="XLBVal:2=0&#13;&#10;" sqref="L105">
      <formula1>0</formula1>
      <formula2>300</formula2>
    </dataValidation>
    <dataValidation errorStyle="information" type="textLength" allowBlank="1" showInputMessage="1" showErrorMessage="1" error="XLBVal:2=0&#13;&#10;" sqref="M104">
      <formula1>0</formula1>
      <formula2>300</formula2>
    </dataValidation>
    <dataValidation errorStyle="information" type="textLength" allowBlank="1" showInputMessage="1" showErrorMessage="1" error="XLBVal:2=0&#13;&#10;" sqref="L104">
      <formula1>0</formula1>
      <formula2>300</formula2>
    </dataValidation>
    <dataValidation errorStyle="information" type="textLength" allowBlank="1" showInputMessage="1" showErrorMessage="1" error="XLBVal:6=-7232.29&#13;&#10;" sqref="M103">
      <formula1>0</formula1>
      <formula2>300</formula2>
    </dataValidation>
    <dataValidation errorStyle="information" type="textLength" allowBlank="1" showInputMessage="1" showErrorMessage="1" error="XLBVal:6=-7232.29&#13;&#10;" sqref="L103">
      <formula1>0</formula1>
      <formula2>300</formula2>
    </dataValidation>
    <dataValidation errorStyle="information" type="textLength" allowBlank="1" showInputMessage="1" showErrorMessage="1" error="XLBVal:2=0&#13;&#10;" sqref="M102">
      <formula1>0</formula1>
      <formula2>300</formula2>
    </dataValidation>
    <dataValidation errorStyle="information" type="textLength" allowBlank="1" showInputMessage="1" showErrorMessage="1" error="XLBVal:2=0&#13;&#10;" sqref="L102">
      <formula1>0</formula1>
      <formula2>300</formula2>
    </dataValidation>
    <dataValidation errorStyle="information" type="textLength" allowBlank="1" showInputMessage="1" showErrorMessage="1" error="XLBVal:2=0&#13;&#10;" sqref="M101">
      <formula1>0</formula1>
      <formula2>300</formula2>
    </dataValidation>
    <dataValidation errorStyle="information" type="textLength" allowBlank="1" showInputMessage="1" showErrorMessage="1" error="XLBVal:2=0&#13;&#10;" sqref="L101">
      <formula1>0</formula1>
      <formula2>300</formula2>
    </dataValidation>
    <dataValidation errorStyle="information" type="textLength" allowBlank="1" showInputMessage="1" showErrorMessage="1" error="XLBVal:2=0&#13;&#10;" sqref="C135">
      <formula1>0</formula1>
      <formula2>300</formula2>
    </dataValidation>
    <dataValidation errorStyle="information" type="textLength" allowBlank="1" showInputMessage="1" showErrorMessage="1" error="XLBVal:2=0&#13;&#10;" sqref="B135">
      <formula1>0</formula1>
      <formula2>300</formula2>
    </dataValidation>
    <dataValidation errorStyle="information" type="textLength" allowBlank="1" showInputMessage="1" showErrorMessage="1" error="XLBVal:2=0&#13;&#10;" sqref="C134">
      <formula1>0</formula1>
      <formula2>300</formula2>
    </dataValidation>
    <dataValidation errorStyle="information" type="textLength" allowBlank="1" showInputMessage="1" showErrorMessage="1" error="XLBVal:2=0&#13;&#10;" sqref="B134">
      <formula1>0</formula1>
      <formula2>300</formula2>
    </dataValidation>
    <dataValidation errorStyle="information" type="textLength" allowBlank="1" showInputMessage="1" showErrorMessage="1" error="XLBVal:2=0&#13;&#10;" sqref="C133">
      <formula1>0</formula1>
      <formula2>300</formula2>
    </dataValidation>
    <dataValidation errorStyle="information" type="textLength" allowBlank="1" showInputMessage="1" showErrorMessage="1" error="XLBVal:2=0&#13;&#10;" sqref="B133">
      <formula1>0</formula1>
      <formula2>300</formula2>
    </dataValidation>
    <dataValidation errorStyle="information" type="textLength" allowBlank="1" showInputMessage="1" showErrorMessage="1" error="XLBVal:2=0&#13;&#10;" sqref="C132">
      <formula1>0</formula1>
      <formula2>300</formula2>
    </dataValidation>
    <dataValidation errorStyle="information" type="textLength" allowBlank="1" showInputMessage="1" showErrorMessage="1" error="XLBVal:2=0&#13;&#10;" sqref="B132">
      <formula1>0</formula1>
      <formula2>300</formula2>
    </dataValidation>
    <dataValidation errorStyle="information" type="textLength" allowBlank="1" showInputMessage="1" showErrorMessage="1" error="XLBVal:2=0&#13;&#10;" sqref="C131">
      <formula1>0</formula1>
      <formula2>300</formula2>
    </dataValidation>
    <dataValidation errorStyle="information" type="textLength" allowBlank="1" showInputMessage="1" showErrorMessage="1" error="XLBVal:2=0&#13;&#10;" sqref="B131">
      <formula1>0</formula1>
      <formula2>300</formula2>
    </dataValidation>
    <dataValidation errorStyle="information" type="textLength" allowBlank="1" showInputMessage="1" showErrorMessage="1" error="XLBVal:6=-50&#13;&#10;" sqref="C130">
      <formula1>0</formula1>
      <formula2>300</formula2>
    </dataValidation>
    <dataValidation errorStyle="information" type="textLength" allowBlank="1" showInputMessage="1" showErrorMessage="1" error="XLBVal:6=-50&#13;&#10;" sqref="B130">
      <formula1>0</formula1>
      <formula2>300</formula2>
    </dataValidation>
    <dataValidation errorStyle="information" type="textLength" allowBlank="1" showInputMessage="1" showErrorMessage="1" error="XLBVal:2=0&#13;&#10;" sqref="C129">
      <formula1>0</formula1>
      <formula2>300</formula2>
    </dataValidation>
    <dataValidation errorStyle="information" type="textLength" allowBlank="1" showInputMessage="1" showErrorMessage="1" error="XLBVal:2=0&#13;&#10;" sqref="B129">
      <formula1>0</formula1>
      <formula2>300</formula2>
    </dataValidation>
    <dataValidation errorStyle="information" type="textLength" allowBlank="1" showInputMessage="1" showErrorMessage="1" error="XLBVal:2=0&#13;&#10;" sqref="C128">
      <formula1>0</formula1>
      <formula2>300</formula2>
    </dataValidation>
    <dataValidation errorStyle="information" type="textLength" allowBlank="1" showInputMessage="1" showErrorMessage="1" error="XLBVal:2=0&#13;&#10;" sqref="B128">
      <formula1>0</formula1>
      <formula2>300</formula2>
    </dataValidation>
    <dataValidation errorStyle="information" type="textLength" allowBlank="1" showInputMessage="1" showErrorMessage="1" error="XLBVal:2=0&#13;&#10;" sqref="C127">
      <formula1>0</formula1>
      <formula2>300</formula2>
    </dataValidation>
    <dataValidation errorStyle="information" type="textLength" allowBlank="1" showInputMessage="1" showErrorMessage="1" error="XLBVal:2=0&#13;&#10;" sqref="B127">
      <formula1>0</formula1>
      <formula2>300</formula2>
    </dataValidation>
    <dataValidation errorStyle="information" type="textLength" allowBlank="1" showInputMessage="1" showErrorMessage="1" error="XLBVal:2=0&#13;&#10;" sqref="C126">
      <formula1>0</formula1>
      <formula2>300</formula2>
    </dataValidation>
    <dataValidation errorStyle="information" type="textLength" allowBlank="1" showInputMessage="1" showErrorMessage="1" error="XLBVal:2=0&#13;&#10;" sqref="B126">
      <formula1>0</formula1>
      <formula2>300</formula2>
    </dataValidation>
    <dataValidation errorStyle="information" type="textLength" allowBlank="1" showInputMessage="1" showErrorMessage="1" error="XLBVal:2=0&#13;&#10;" sqref="C125">
      <formula1>0</formula1>
      <formula2>300</formula2>
    </dataValidation>
    <dataValidation errorStyle="information" type="textLength" allowBlank="1" showInputMessage="1" showErrorMessage="1" error="XLBVal:2=0&#13;&#10;" sqref="B125">
      <formula1>0</formula1>
      <formula2>300</formula2>
    </dataValidation>
    <dataValidation errorStyle="information" type="textLength" allowBlank="1" showInputMessage="1" showErrorMessage="1" error="XLBVal:2=0&#13;&#10;" sqref="C124">
      <formula1>0</formula1>
      <formula2>300</formula2>
    </dataValidation>
    <dataValidation errorStyle="information" type="textLength" allowBlank="1" showInputMessage="1" showErrorMessage="1" error="XLBVal:2=0&#13;&#10;" sqref="B124">
      <formula1>0</formula1>
      <formula2>300</formula2>
    </dataValidation>
    <dataValidation errorStyle="information" type="textLength" allowBlank="1" showInputMessage="1" showErrorMessage="1" error="XLBVal:2=0&#13;&#10;" sqref="C123">
      <formula1>0</formula1>
      <formula2>300</formula2>
    </dataValidation>
    <dataValidation errorStyle="information" type="textLength" allowBlank="1" showInputMessage="1" showErrorMessage="1" error="XLBVal:2=0&#13;&#10;" sqref="B123">
      <formula1>0</formula1>
      <formula2>300</formula2>
    </dataValidation>
    <dataValidation errorStyle="information" type="textLength" allowBlank="1" showInputMessage="1" showErrorMessage="1" error="XLBVal:2=0&#13;&#10;" sqref="C122">
      <formula1>0</formula1>
      <formula2>300</formula2>
    </dataValidation>
    <dataValidation errorStyle="information" type="textLength" allowBlank="1" showInputMessage="1" showErrorMessage="1" error="XLBVal:2=0&#13;&#10;" sqref="B122">
      <formula1>0</formula1>
      <formula2>300</formula2>
    </dataValidation>
    <dataValidation errorStyle="information" type="textLength" allowBlank="1" showInputMessage="1" showErrorMessage="1" error="XLBVal:2=0&#13;&#10;" sqref="C121">
      <formula1>0</formula1>
      <formula2>300</formula2>
    </dataValidation>
    <dataValidation errorStyle="information" type="textLength" allowBlank="1" showInputMessage="1" showErrorMessage="1" error="XLBVal:2=0&#13;&#10;" sqref="B121">
      <formula1>0</formula1>
      <formula2>300</formula2>
    </dataValidation>
    <dataValidation errorStyle="information" type="textLength" allowBlank="1" showInputMessage="1" showErrorMessage="1" error="XLBVal:2=0&#13;&#10;" sqref="C120">
      <formula1>0</formula1>
      <formula2>300</formula2>
    </dataValidation>
    <dataValidation errorStyle="information" type="textLength" allowBlank="1" showInputMessage="1" showErrorMessage="1" error="XLBVal:2=0&#13;&#10;" sqref="B120">
      <formula1>0</formula1>
      <formula2>300</formula2>
    </dataValidation>
    <dataValidation errorStyle="information" type="textLength" allowBlank="1" showInputMessage="1" showErrorMessage="1" error="XLBVal:2=0&#13;&#10;" sqref="C119">
      <formula1>0</formula1>
      <formula2>300</formula2>
    </dataValidation>
    <dataValidation errorStyle="information" type="textLength" allowBlank="1" showInputMessage="1" showErrorMessage="1" error="XLBVal:2=0&#13;&#10;" sqref="B119">
      <formula1>0</formula1>
      <formula2>300</formula2>
    </dataValidation>
    <dataValidation errorStyle="information" type="textLength" allowBlank="1" showInputMessage="1" showErrorMessage="1" error="XLBVal:2=0&#13;&#10;" sqref="C118">
      <formula1>0</formula1>
      <formula2>300</formula2>
    </dataValidation>
    <dataValidation errorStyle="information" type="textLength" allowBlank="1" showInputMessage="1" showErrorMessage="1" error="XLBVal:2=0&#13;&#10;" sqref="B118">
      <formula1>0</formula1>
      <formula2>300</formula2>
    </dataValidation>
    <dataValidation errorStyle="information" type="textLength" allowBlank="1" showInputMessage="1" showErrorMessage="1" error="XLBVal:2=0&#13;&#10;" sqref="C117">
      <formula1>0</formula1>
      <formula2>300</formula2>
    </dataValidation>
    <dataValidation errorStyle="information" type="textLength" allowBlank="1" showInputMessage="1" showErrorMessage="1" error="XLBVal:2=0&#13;&#10;" sqref="B117">
      <formula1>0</formula1>
      <formula2>300</formula2>
    </dataValidation>
    <dataValidation errorStyle="information" type="textLength" allowBlank="1" showInputMessage="1" showErrorMessage="1" error="XLBVal:2=0&#13;&#10;" sqref="C116">
      <formula1>0</formula1>
      <formula2>300</formula2>
    </dataValidation>
    <dataValidation errorStyle="information" type="textLength" allowBlank="1" showInputMessage="1" showErrorMessage="1" error="XLBVal:2=0&#13;&#10;" sqref="B116">
      <formula1>0</formula1>
      <formula2>300</formula2>
    </dataValidation>
    <dataValidation errorStyle="information" type="textLength" allowBlank="1" showInputMessage="1" showErrorMessage="1" error="XLBVal:2=0&#13;&#10;" sqref="C115">
      <formula1>0</formula1>
      <formula2>300</formula2>
    </dataValidation>
    <dataValidation errorStyle="information" type="textLength" allowBlank="1" showInputMessage="1" showErrorMessage="1" error="XLBVal:2=0&#13;&#10;" sqref="B115">
      <formula1>0</formula1>
      <formula2>300</formula2>
    </dataValidation>
  </dataValidations>
  <printOptions/>
  <pageMargins left="0.7086614173228347" right="0.7086614173228347" top="0.4724409448818898" bottom="0.3937007874015748" header="0.31496062992125984" footer="0.31496062992125984"/>
  <pageSetup fitToHeight="1" fitToWidth="1" horizontalDpi="600" verticalDpi="600" orientation="landscape" paperSize="9" scale="67" r:id="rId1"/>
</worksheet>
</file>

<file path=xl/worksheets/sheet7.xml><?xml version="1.0" encoding="utf-8"?>
<worksheet xmlns="http://schemas.openxmlformats.org/spreadsheetml/2006/main" xmlns:r="http://schemas.openxmlformats.org/officeDocument/2006/relationships">
  <dimension ref="A1:AX127"/>
  <sheetViews>
    <sheetView showGridLines="0" zoomScale="80" zoomScaleNormal="80" zoomScalePageLayoutView="0" workbookViewId="0" topLeftCell="G1">
      <selection activeCell="M18" sqref="M18"/>
    </sheetView>
  </sheetViews>
  <sheetFormatPr defaultColWidth="8.88671875" defaultRowHeight="15" outlineLevelRow="2" outlineLevelCol="1"/>
  <cols>
    <col min="1" max="2" width="8.88671875" style="1" hidden="1" customWidth="1" outlineLevel="1"/>
    <col min="3" max="3" width="8.10546875" style="1" hidden="1" customWidth="1" collapsed="1"/>
    <col min="4" max="4" width="9.10546875" style="1" hidden="1" customWidth="1"/>
    <col min="5" max="6" width="8.77734375" style="1" hidden="1" customWidth="1"/>
    <col min="7" max="7" width="2.88671875" style="15" customWidth="1"/>
    <col min="8" max="8" width="0.9921875" style="15" customWidth="1"/>
    <col min="9" max="9" width="35.3359375" style="1" customWidth="1"/>
    <col min="10" max="10" width="1.2265625" style="1" customWidth="1"/>
    <col min="11" max="11" width="3.88671875" style="15" customWidth="1"/>
    <col min="12" max="12" width="9.10546875" style="1" customWidth="1"/>
    <col min="13" max="13" width="8.88671875" style="1" customWidth="1"/>
    <col min="14" max="15" width="8.6640625" style="1" customWidth="1"/>
    <col min="16" max="16" width="4.21484375" style="17" customWidth="1"/>
    <col min="17" max="18" width="8.88671875" style="1" hidden="1" customWidth="1"/>
    <col min="19" max="19" width="10.3359375" style="1" hidden="1" customWidth="1"/>
    <col min="20" max="20" width="9.3359375" style="1" hidden="1" customWidth="1"/>
    <col min="21" max="21" width="2.6640625" style="1" hidden="1" customWidth="1"/>
    <col min="22" max="22" width="3.3359375" style="18" hidden="1" customWidth="1"/>
    <col min="23" max="43" width="0" style="1" hidden="1" customWidth="1"/>
    <col min="44" max="44" width="41.5546875" style="1" customWidth="1"/>
    <col min="45" max="45" width="11.99609375" style="1" customWidth="1"/>
    <col min="46" max="16384" width="8.88671875" style="1" customWidth="1"/>
  </cols>
  <sheetData>
    <row r="1" spans="3:27" ht="15">
      <c r="C1"/>
      <c r="D1"/>
      <c r="E1" s="2"/>
      <c r="F1" s="2"/>
      <c r="G1" s="2"/>
      <c r="H1" s="2"/>
      <c r="I1"/>
      <c r="J1"/>
      <c r="K1" s="3"/>
      <c r="L1"/>
      <c r="M1"/>
      <c r="N1"/>
      <c r="O1"/>
      <c r="P1" s="4"/>
      <c r="Q1"/>
      <c r="R1"/>
      <c r="S1"/>
      <c r="T1"/>
      <c r="U1"/>
      <c r="V1" s="5"/>
      <c r="W1"/>
      <c r="X1"/>
      <c r="Y1"/>
      <c r="Z1"/>
      <c r="AA1"/>
    </row>
    <row r="2" spans="3:27" ht="18.75" customHeight="1">
      <c r="C2"/>
      <c r="D2"/>
      <c r="E2" s="2"/>
      <c r="F2" s="2"/>
      <c r="G2" s="2"/>
      <c r="H2" s="2"/>
      <c r="I2"/>
      <c r="J2"/>
      <c r="K2" s="3"/>
      <c r="L2"/>
      <c r="M2"/>
      <c r="N2"/>
      <c r="O2"/>
      <c r="P2" s="4"/>
      <c r="Q2"/>
      <c r="R2"/>
      <c r="S2"/>
      <c r="T2"/>
      <c r="U2"/>
      <c r="V2" s="5"/>
      <c r="W2"/>
      <c r="X2"/>
      <c r="Y2"/>
      <c r="Z2"/>
      <c r="AA2"/>
    </row>
    <row r="3" spans="3:45" ht="6.75" customHeight="1" thickBot="1">
      <c r="C3" s="6"/>
      <c r="D3" s="6"/>
      <c r="E3" s="7"/>
      <c r="F3" s="7"/>
      <c r="G3" s="7"/>
      <c r="H3" s="7"/>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row>
    <row r="4" spans="3:27" ht="6" customHeight="1" thickTop="1">
      <c r="C4"/>
      <c r="D4"/>
      <c r="E4" s="2"/>
      <c r="F4" s="2"/>
      <c r="G4" s="2"/>
      <c r="H4" s="2"/>
      <c r="I4"/>
      <c r="J4"/>
      <c r="K4" s="3"/>
      <c r="L4"/>
      <c r="M4"/>
      <c r="N4"/>
      <c r="O4"/>
      <c r="P4" s="4"/>
      <c r="Q4"/>
      <c r="R4"/>
      <c r="S4"/>
      <c r="T4"/>
      <c r="U4"/>
      <c r="V4" s="5"/>
      <c r="W4"/>
      <c r="X4"/>
      <c r="Y4"/>
      <c r="Z4"/>
      <c r="AA4"/>
    </row>
    <row r="5" spans="3:45" ht="26.25">
      <c r="C5" s="569" t="s">
        <v>0</v>
      </c>
      <c r="D5" s="569"/>
      <c r="E5" s="569"/>
      <c r="F5" s="569"/>
      <c r="G5" s="569"/>
      <c r="H5" s="569"/>
      <c r="I5" s="569"/>
      <c r="J5" s="569"/>
      <c r="K5" s="569"/>
      <c r="L5" s="569"/>
      <c r="M5" s="569"/>
      <c r="N5" s="569"/>
      <c r="O5" s="569"/>
      <c r="P5" s="569"/>
      <c r="Q5" s="569"/>
      <c r="R5" s="569"/>
      <c r="S5" s="569"/>
      <c r="T5" s="569"/>
      <c r="U5" s="569"/>
      <c r="V5" s="569"/>
      <c r="W5" s="569"/>
      <c r="X5" s="569"/>
      <c r="Y5" s="569"/>
      <c r="Z5" s="569"/>
      <c r="AA5" s="569"/>
      <c r="AB5" s="569"/>
      <c r="AC5" s="569"/>
      <c r="AD5" s="569"/>
      <c r="AE5" s="569"/>
      <c r="AF5" s="569"/>
      <c r="AG5" s="569"/>
      <c r="AH5" s="569"/>
      <c r="AI5" s="569"/>
      <c r="AJ5" s="569"/>
      <c r="AK5" s="569"/>
      <c r="AL5" s="569"/>
      <c r="AM5" s="569"/>
      <c r="AN5" s="569"/>
      <c r="AO5" s="569"/>
      <c r="AP5" s="569"/>
      <c r="AQ5" s="569"/>
      <c r="AR5" s="569"/>
      <c r="AS5" s="569"/>
    </row>
    <row r="6" spans="3:45" ht="20.25">
      <c r="C6" s="570" t="s">
        <v>87</v>
      </c>
      <c r="D6" s="570"/>
      <c r="E6" s="570"/>
      <c r="F6" s="570"/>
      <c r="G6" s="570"/>
      <c r="H6" s="570"/>
      <c r="I6" s="570"/>
      <c r="J6" s="570"/>
      <c r="K6" s="570"/>
      <c r="L6" s="570"/>
      <c r="M6" s="570"/>
      <c r="N6" s="570"/>
      <c r="O6" s="570"/>
      <c r="P6" s="570"/>
      <c r="Q6" s="570"/>
      <c r="R6" s="570"/>
      <c r="S6" s="570"/>
      <c r="T6" s="570"/>
      <c r="U6" s="570"/>
      <c r="V6" s="570"/>
      <c r="W6" s="570"/>
      <c r="X6" s="570"/>
      <c r="Y6" s="570"/>
      <c r="Z6" s="570"/>
      <c r="AA6" s="570"/>
      <c r="AB6" s="570"/>
      <c r="AC6" s="570"/>
      <c r="AD6" s="570"/>
      <c r="AE6" s="570"/>
      <c r="AF6" s="570"/>
      <c r="AG6" s="570"/>
      <c r="AH6" s="570"/>
      <c r="AI6" s="570"/>
      <c r="AJ6" s="570"/>
      <c r="AK6" s="570"/>
      <c r="AL6" s="570"/>
      <c r="AM6" s="570"/>
      <c r="AN6" s="570"/>
      <c r="AO6" s="570"/>
      <c r="AP6" s="570"/>
      <c r="AQ6" s="570"/>
      <c r="AR6" s="570"/>
      <c r="AS6" s="570"/>
    </row>
    <row r="7" spans="3:27" ht="20.25" customHeight="1" thickBot="1">
      <c r="C7" s="572"/>
      <c r="D7" s="573"/>
      <c r="E7" s="573"/>
      <c r="F7" s="573"/>
      <c r="G7" s="573"/>
      <c r="H7" s="573"/>
      <c r="I7" s="573"/>
      <c r="J7" s="573"/>
      <c r="K7" s="573"/>
      <c r="L7" s="573"/>
      <c r="M7" s="573"/>
      <c r="N7" s="573"/>
      <c r="O7" s="573"/>
      <c r="P7" s="573"/>
      <c r="Q7" s="573"/>
      <c r="R7" s="573"/>
      <c r="S7" s="573"/>
      <c r="T7" s="9"/>
      <c r="U7" s="8"/>
      <c r="V7" s="10"/>
      <c r="W7" s="8"/>
      <c r="X7" s="8"/>
      <c r="Y7" s="8"/>
      <c r="Z7" s="8"/>
      <c r="AA7" s="8"/>
    </row>
    <row r="8" spans="3:27" ht="13.5" customHeight="1" hidden="1" outlineLevel="1">
      <c r="C8" s="3" t="s">
        <v>1</v>
      </c>
      <c r="D8" s="3">
        <v>2012001</v>
      </c>
      <c r="E8" s="3"/>
      <c r="F8" s="3"/>
      <c r="G8" s="3"/>
      <c r="H8" s="9"/>
      <c r="I8" s="9"/>
      <c r="J8" s="9"/>
      <c r="K8" s="9"/>
      <c r="L8" s="9"/>
      <c r="M8" s="9"/>
      <c r="N8" s="9"/>
      <c r="O8" s="9"/>
      <c r="P8" s="11"/>
      <c r="Q8" s="9"/>
      <c r="R8" s="9"/>
      <c r="S8" s="9"/>
      <c r="T8" s="9"/>
      <c r="U8" s="8"/>
      <c r="V8" s="10"/>
      <c r="W8" s="8"/>
      <c r="X8" s="8"/>
      <c r="Y8" s="8"/>
      <c r="Z8" s="8"/>
      <c r="AA8" s="8"/>
    </row>
    <row r="9" spans="3:27" ht="13.5" customHeight="1" hidden="1" outlineLevel="1">
      <c r="C9" s="3" t="s">
        <v>2</v>
      </c>
      <c r="D9" s="3">
        <v>2012003</v>
      </c>
      <c r="E9" s="3"/>
      <c r="F9" s="3"/>
      <c r="G9" s="3"/>
      <c r="H9" s="9"/>
      <c r="I9" s="9"/>
      <c r="J9" s="9"/>
      <c r="K9" s="9"/>
      <c r="L9" s="9"/>
      <c r="M9" s="9"/>
      <c r="N9" s="9"/>
      <c r="O9" s="9"/>
      <c r="P9" s="11"/>
      <c r="Q9" s="9"/>
      <c r="R9" s="9"/>
      <c r="S9" s="9"/>
      <c r="T9" s="9"/>
      <c r="U9" s="8"/>
      <c r="V9" s="10"/>
      <c r="W9" s="8"/>
      <c r="X9" s="8"/>
      <c r="Y9" s="8"/>
      <c r="Z9" s="8"/>
      <c r="AA9" s="8"/>
    </row>
    <row r="10" spans="3:27" ht="13.5" customHeight="1" hidden="1" outlineLevel="1">
      <c r="C10" s="3" t="s">
        <v>3</v>
      </c>
      <c r="D10" s="3">
        <v>2012012</v>
      </c>
      <c r="E10" s="3"/>
      <c r="F10" s="3"/>
      <c r="G10" s="3"/>
      <c r="H10" s="9"/>
      <c r="I10" s="9"/>
      <c r="J10" s="9"/>
      <c r="K10" s="9"/>
      <c r="L10" s="9"/>
      <c r="M10" s="9"/>
      <c r="N10" s="9"/>
      <c r="O10" s="9"/>
      <c r="P10" s="11"/>
      <c r="Q10" s="9"/>
      <c r="R10" s="9"/>
      <c r="S10" s="9"/>
      <c r="T10" s="9"/>
      <c r="U10" s="8"/>
      <c r="V10" s="10"/>
      <c r="W10" s="8"/>
      <c r="X10" s="8"/>
      <c r="Y10" s="8"/>
      <c r="Z10" s="8"/>
      <c r="AA10" s="8"/>
    </row>
    <row r="11" spans="3:27" ht="13.5" customHeight="1" hidden="1" outlineLevel="1">
      <c r="C11" s="12"/>
      <c r="D11" s="12"/>
      <c r="E11" s="3"/>
      <c r="F11" s="3"/>
      <c r="G11" s="3"/>
      <c r="H11" s="9"/>
      <c r="I11" s="9"/>
      <c r="J11" s="9"/>
      <c r="K11" s="9"/>
      <c r="L11" s="9"/>
      <c r="M11" s="9"/>
      <c r="N11" s="9"/>
      <c r="O11" s="9"/>
      <c r="P11" s="11"/>
      <c r="Q11" s="9"/>
      <c r="R11" s="9"/>
      <c r="S11" s="9"/>
      <c r="T11" s="9"/>
      <c r="U11" s="8"/>
      <c r="V11" s="10"/>
      <c r="W11" s="8"/>
      <c r="X11" s="8"/>
      <c r="Y11" s="8"/>
      <c r="Z11" s="8"/>
      <c r="AA11" s="8"/>
    </row>
    <row r="12" spans="3:20" ht="13.5" customHeight="1" hidden="1" outlineLevel="1">
      <c r="C12" s="13" t="s">
        <v>4</v>
      </c>
      <c r="D12" s="14" t="s">
        <v>5</v>
      </c>
      <c r="E12" s="12"/>
      <c r="F12" s="12"/>
      <c r="G12" s="12"/>
      <c r="L12" s="16" t="s">
        <v>4</v>
      </c>
      <c r="M12" s="16" t="s">
        <v>5</v>
      </c>
      <c r="Q12" s="16" t="s">
        <v>6</v>
      </c>
      <c r="R12" s="16"/>
      <c r="S12" s="16" t="s">
        <v>6</v>
      </c>
      <c r="T12" s="16"/>
    </row>
    <row r="13" spans="3:7" ht="13.5" customHeight="1" hidden="1" outlineLevel="1">
      <c r="C13" s="19"/>
      <c r="D13" s="12"/>
      <c r="E13" s="12"/>
      <c r="F13" s="12"/>
      <c r="G13" s="12"/>
    </row>
    <row r="14" spans="3:45" s="20" customFormat="1" ht="15.75" customHeight="1" collapsed="1" thickBot="1">
      <c r="C14" s="556" t="s">
        <v>7</v>
      </c>
      <c r="D14" s="557"/>
      <c r="E14" s="557"/>
      <c r="F14" s="558"/>
      <c r="G14" s="21"/>
      <c r="H14" s="22"/>
      <c r="I14" s="23"/>
      <c r="J14" s="24"/>
      <c r="K14" s="25"/>
      <c r="L14" s="556" t="s">
        <v>8</v>
      </c>
      <c r="M14" s="557"/>
      <c r="N14" s="557"/>
      <c r="O14" s="558"/>
      <c r="P14" s="26"/>
      <c r="Q14" s="27" t="s">
        <v>9</v>
      </c>
      <c r="R14" s="28"/>
      <c r="S14" s="28"/>
      <c r="T14" s="28"/>
      <c r="U14" s="29"/>
      <c r="V14" s="30"/>
      <c r="AR14" s="556" t="s">
        <v>86</v>
      </c>
      <c r="AS14" s="558"/>
    </row>
    <row r="15" spans="3:22" s="20" customFormat="1" ht="15.75">
      <c r="C15" s="31" t="s">
        <v>10</v>
      </c>
      <c r="D15" s="32" t="s">
        <v>85</v>
      </c>
      <c r="E15" s="552" t="s">
        <v>12</v>
      </c>
      <c r="F15" s="553"/>
      <c r="G15" s="33"/>
      <c r="H15" s="34"/>
      <c r="I15" s="35" t="s">
        <v>13</v>
      </c>
      <c r="J15" s="36"/>
      <c r="K15" s="25"/>
      <c r="L15" s="31" t="s">
        <v>10</v>
      </c>
      <c r="M15" s="37" t="s">
        <v>85</v>
      </c>
      <c r="N15" s="552" t="s">
        <v>12</v>
      </c>
      <c r="O15" s="553"/>
      <c r="P15" s="38"/>
      <c r="Q15" s="39" t="s">
        <v>11</v>
      </c>
      <c r="R15" s="552" t="s">
        <v>12</v>
      </c>
      <c r="S15" s="553"/>
      <c r="T15" s="552" t="s">
        <v>12</v>
      </c>
      <c r="U15" s="553"/>
      <c r="V15" s="30"/>
    </row>
    <row r="16" spans="3:22" s="20" customFormat="1" ht="16.5" thickBot="1">
      <c r="C16" s="40"/>
      <c r="D16" s="41"/>
      <c r="E16" s="42" t="s">
        <v>14</v>
      </c>
      <c r="F16" s="43" t="s">
        <v>15</v>
      </c>
      <c r="G16" s="33"/>
      <c r="H16" s="44"/>
      <c r="I16" s="45"/>
      <c r="J16" s="46"/>
      <c r="K16" s="25"/>
      <c r="L16" s="40"/>
      <c r="M16" s="41"/>
      <c r="N16" s="42" t="s">
        <v>14</v>
      </c>
      <c r="O16" s="43" t="s">
        <v>15</v>
      </c>
      <c r="P16" s="47"/>
      <c r="Q16" s="48"/>
      <c r="R16" s="42" t="s">
        <v>14</v>
      </c>
      <c r="S16" s="43" t="s">
        <v>15</v>
      </c>
      <c r="T16" s="42" t="s">
        <v>14</v>
      </c>
      <c r="U16" s="43" t="s">
        <v>15</v>
      </c>
      <c r="V16" s="30"/>
    </row>
    <row r="17" spans="3:22" s="49" customFormat="1" ht="12" customHeight="1">
      <c r="C17" s="50"/>
      <c r="D17" s="51"/>
      <c r="E17" s="52"/>
      <c r="F17" s="53"/>
      <c r="G17" s="52"/>
      <c r="H17" s="54"/>
      <c r="I17" s="55"/>
      <c r="J17" s="53"/>
      <c r="K17" s="56"/>
      <c r="L17" s="50"/>
      <c r="M17" s="57"/>
      <c r="N17" s="52"/>
      <c r="O17" s="58"/>
      <c r="P17" s="56"/>
      <c r="Q17" s="59"/>
      <c r="R17" s="52"/>
      <c r="S17" s="53"/>
      <c r="T17" s="52"/>
      <c r="V17" s="60"/>
    </row>
    <row r="18" spans="1:50" s="250" customFormat="1" ht="57" customHeight="1" outlineLevel="2">
      <c r="A18" s="250" t="s">
        <v>16</v>
      </c>
      <c r="B18" s="250" t="s">
        <v>17</v>
      </c>
      <c r="C18" s="251">
        <v>-601.0485</v>
      </c>
      <c r="D18" s="252">
        <v>-667.9547</v>
      </c>
      <c r="E18" s="253">
        <v>-66.90620000000001</v>
      </c>
      <c r="F18" s="254">
        <v>-0.10016577471496198</v>
      </c>
      <c r="G18" s="253"/>
      <c r="H18" s="255"/>
      <c r="I18" s="256" t="s">
        <v>18</v>
      </c>
      <c r="J18" s="257"/>
      <c r="K18" s="256"/>
      <c r="L18" s="251">
        <v>-1504.7015</v>
      </c>
      <c r="M18" s="252">
        <v>-1798.0975</v>
      </c>
      <c r="N18" s="253">
        <f>M18-L18</f>
        <v>-293.3960000000002</v>
      </c>
      <c r="O18" s="254">
        <f>-N18/M18</f>
        <v>-0.16317023965608105</v>
      </c>
      <c r="P18" s="258"/>
      <c r="Q18" s="259">
        <v>-7425.9412</v>
      </c>
      <c r="R18" s="253">
        <v>-5921.2397</v>
      </c>
      <c r="S18" s="254">
        <v>-0.7973722846068321</v>
      </c>
      <c r="T18" s="260">
        <v>7425.143827715393</v>
      </c>
      <c r="U18" s="261">
        <v>9312.016445839448</v>
      </c>
      <c r="V18" s="262"/>
      <c r="W18" s="250">
        <v>-589</v>
      </c>
      <c r="X18" s="263" t="s">
        <v>19</v>
      </c>
      <c r="Y18" s="264"/>
      <c r="Z18" s="264"/>
      <c r="AA18" s="264"/>
      <c r="AB18" s="264"/>
      <c r="AR18" s="565" t="s">
        <v>88</v>
      </c>
      <c r="AS18" s="547"/>
      <c r="AU18" s="265"/>
      <c r="AV18" s="265"/>
      <c r="AW18" s="265"/>
      <c r="AX18" s="265"/>
    </row>
    <row r="19" spans="1:49" ht="18" outlineLevel="2">
      <c r="A19" s="1" t="s">
        <v>16</v>
      </c>
      <c r="B19" s="1" t="s">
        <v>20</v>
      </c>
      <c r="C19" s="73">
        <v>-190.8138</v>
      </c>
      <c r="D19" s="62">
        <v>-110.536</v>
      </c>
      <c r="E19" s="63">
        <v>80.27779999999998</v>
      </c>
      <c r="F19" s="64">
        <v>0.7262593182311644</v>
      </c>
      <c r="G19" s="63"/>
      <c r="H19" s="65"/>
      <c r="I19" s="15" t="s">
        <v>21</v>
      </c>
      <c r="J19" s="66"/>
      <c r="L19" s="73">
        <v>-444.2973</v>
      </c>
      <c r="M19" s="62">
        <v>-609.8703</v>
      </c>
      <c r="N19" s="63">
        <f>M19-L19</f>
        <v>-165.57300000000004</v>
      </c>
      <c r="O19" s="64">
        <f>-N19/M19</f>
        <v>-0.27148887230612806</v>
      </c>
      <c r="P19" s="67"/>
      <c r="Q19" s="68">
        <v>-1231.977</v>
      </c>
      <c r="R19" s="63">
        <v>-787.6797000000001</v>
      </c>
      <c r="S19" s="64">
        <v>-0.6393623419917742</v>
      </c>
      <c r="T19" s="69">
        <v>1231.3376376580084</v>
      </c>
      <c r="U19" s="70">
        <v>1925.8838952292413</v>
      </c>
      <c r="X19" s="71" t="s">
        <v>22</v>
      </c>
      <c r="Y19" s="71"/>
      <c r="Z19" s="71"/>
      <c r="AA19" s="71"/>
      <c r="AB19" s="71"/>
      <c r="AR19" s="565" t="s">
        <v>89</v>
      </c>
      <c r="AS19" s="547"/>
      <c r="AV19" s="265"/>
      <c r="AW19" s="266"/>
    </row>
    <row r="20" spans="1:49" s="49" customFormat="1" ht="18" outlineLevel="2">
      <c r="A20" s="1" t="s">
        <v>16</v>
      </c>
      <c r="B20" s="1" t="s">
        <v>23</v>
      </c>
      <c r="C20" s="75">
        <v>0</v>
      </c>
      <c r="D20" s="76">
        <v>0</v>
      </c>
      <c r="E20" s="77">
        <v>0</v>
      </c>
      <c r="F20" s="78">
        <v>0</v>
      </c>
      <c r="G20" s="63"/>
      <c r="H20" s="65"/>
      <c r="I20" s="79" t="s">
        <v>24</v>
      </c>
      <c r="J20" s="66"/>
      <c r="K20" s="15"/>
      <c r="L20" s="75">
        <v>-7.2323</v>
      </c>
      <c r="M20" s="76">
        <v>0</v>
      </c>
      <c r="N20" s="77">
        <f>M20-L20</f>
        <v>7.2323</v>
      </c>
      <c r="O20" s="78">
        <v>1</v>
      </c>
      <c r="P20" s="67"/>
      <c r="Q20" s="80">
        <v>0</v>
      </c>
      <c r="R20" s="77">
        <v>7.2323</v>
      </c>
      <c r="S20" s="78" t="e">
        <v>#DIV/0!</v>
      </c>
      <c r="T20" s="81" t="e">
        <v>#DIV/0!</v>
      </c>
      <c r="U20" s="82" t="e">
        <v>#DIV/0!</v>
      </c>
      <c r="V20" s="60"/>
      <c r="X20" s="20"/>
      <c r="Y20" s="20"/>
      <c r="Z20" s="20"/>
      <c r="AA20" s="20"/>
      <c r="AB20" s="20"/>
      <c r="AR20" s="547"/>
      <c r="AS20" s="547"/>
      <c r="AU20" s="1"/>
      <c r="AV20" s="266"/>
      <c r="AW20" s="265"/>
    </row>
    <row r="21" spans="3:28" ht="15" outlineLevel="1">
      <c r="C21" s="61">
        <v>-791.8623</v>
      </c>
      <c r="D21" s="62">
        <v>-778.4907000000001</v>
      </c>
      <c r="E21" s="63">
        <v>13.371599999999972</v>
      </c>
      <c r="F21" s="64">
        <v>0.017176313088903914</v>
      </c>
      <c r="G21" s="63"/>
      <c r="H21" s="65"/>
      <c r="I21" s="15" t="s">
        <v>16</v>
      </c>
      <c r="J21" s="66"/>
      <c r="L21" s="61">
        <v>-1956.2310999999997</v>
      </c>
      <c r="M21" s="62">
        <f>SUM(M18:M20)</f>
        <v>-2407.9678000000004</v>
      </c>
      <c r="N21" s="63">
        <f>SUM(N18:N20)</f>
        <v>-451.7367000000002</v>
      </c>
      <c r="O21" s="64">
        <f>-N21/M21</f>
        <v>-0.18760080595762124</v>
      </c>
      <c r="P21" s="67"/>
      <c r="Q21" s="68">
        <v>-8657.9182</v>
      </c>
      <c r="R21" s="63">
        <v>-6701.687100000001</v>
      </c>
      <c r="S21" s="64">
        <v>-0.774052947277788</v>
      </c>
      <c r="T21" s="69" t="e">
        <v>#DIV/0!</v>
      </c>
      <c r="U21" s="70" t="e">
        <v>#DIV/0!</v>
      </c>
      <c r="X21" s="71"/>
      <c r="Y21" s="71"/>
      <c r="Z21" s="71"/>
      <c r="AA21" s="71"/>
      <c r="AB21" s="71"/>
    </row>
    <row r="22" spans="3:28" ht="9" customHeight="1" outlineLevel="1">
      <c r="C22" s="61"/>
      <c r="D22" s="62"/>
      <c r="E22" s="63"/>
      <c r="F22" s="83"/>
      <c r="G22" s="63"/>
      <c r="H22" s="65"/>
      <c r="I22" s="15"/>
      <c r="J22" s="66"/>
      <c r="L22" s="61"/>
      <c r="M22" s="62"/>
      <c r="N22" s="63"/>
      <c r="O22" s="83"/>
      <c r="P22" s="84"/>
      <c r="Q22" s="68"/>
      <c r="R22" s="63"/>
      <c r="S22" s="83"/>
      <c r="T22" s="69"/>
      <c r="U22" s="69"/>
      <c r="X22" s="71"/>
      <c r="Y22" s="71"/>
      <c r="Z22" s="71"/>
      <c r="AA22" s="71"/>
      <c r="AB22" s="71"/>
    </row>
    <row r="23" spans="1:44" ht="15" outlineLevel="1">
      <c r="A23" s="1" t="s">
        <v>25</v>
      </c>
      <c r="B23" s="1" t="s">
        <v>17</v>
      </c>
      <c r="C23" s="75">
        <v>19.33</v>
      </c>
      <c r="D23" s="76">
        <v>24.319</v>
      </c>
      <c r="E23" s="77">
        <v>4.989000000000001</v>
      </c>
      <c r="F23" s="78">
        <v>-0.20514823800320742</v>
      </c>
      <c r="G23" s="63"/>
      <c r="H23" s="65"/>
      <c r="I23" s="79" t="s">
        <v>25</v>
      </c>
      <c r="J23" s="66"/>
      <c r="L23" s="75">
        <v>63.1909</v>
      </c>
      <c r="M23" s="76">
        <v>84.1693</v>
      </c>
      <c r="N23" s="77">
        <f>M23-L23</f>
        <v>20.978400000000008</v>
      </c>
      <c r="O23" s="78">
        <f>N23/M23</f>
        <v>0.24924051881149073</v>
      </c>
      <c r="P23" s="67"/>
      <c r="Q23" s="80">
        <v>381.368</v>
      </c>
      <c r="R23" s="77">
        <v>318.1771</v>
      </c>
      <c r="S23" s="78">
        <v>0.8343046611147238</v>
      </c>
      <c r="T23" s="81">
        <v>-380.53369533888525</v>
      </c>
      <c r="U23" s="82">
        <v>-456.10879703159026</v>
      </c>
      <c r="X23" t="s">
        <v>26</v>
      </c>
      <c r="Y23" s="71"/>
      <c r="Z23" s="71"/>
      <c r="AA23" s="71"/>
      <c r="AB23" s="71"/>
      <c r="AR23" s="94"/>
    </row>
    <row r="24" spans="3:28" s="49" customFormat="1" ht="15.75">
      <c r="C24" s="85">
        <v>-772.5323</v>
      </c>
      <c r="D24" s="86">
        <v>-754.1717000000001</v>
      </c>
      <c r="E24" s="87">
        <v>18.360599999999973</v>
      </c>
      <c r="F24" s="88">
        <v>0.024345384479422884</v>
      </c>
      <c r="G24" s="87"/>
      <c r="H24" s="89"/>
      <c r="I24" s="52" t="s">
        <v>27</v>
      </c>
      <c r="J24" s="58"/>
      <c r="K24" s="52"/>
      <c r="L24" s="85">
        <v>-1893.0401999999997</v>
      </c>
      <c r="M24" s="86">
        <f>M21+M23</f>
        <v>-2323.7985000000003</v>
      </c>
      <c r="N24" s="87">
        <f>N21+N23</f>
        <v>-430.7583000000002</v>
      </c>
      <c r="O24" s="88">
        <f>-N24/M24</f>
        <v>-0.18536818058880755</v>
      </c>
      <c r="P24" s="90"/>
      <c r="Q24" s="91">
        <v>-8276.5502</v>
      </c>
      <c r="R24" s="87">
        <v>-6383.510000000001</v>
      </c>
      <c r="S24" s="88">
        <v>-0.771276660655064</v>
      </c>
      <c r="T24" s="92" t="e">
        <v>#DIV/0!</v>
      </c>
      <c r="U24" s="93" t="e">
        <v>#DIV/0!</v>
      </c>
      <c r="V24" s="60"/>
      <c r="X24" s="20"/>
      <c r="Y24" s="20"/>
      <c r="Z24" s="20"/>
      <c r="AA24" s="20"/>
      <c r="AB24" s="20"/>
    </row>
    <row r="25" spans="3:28" ht="15">
      <c r="C25" s="61"/>
      <c r="D25" s="62"/>
      <c r="E25" s="63"/>
      <c r="F25" s="83"/>
      <c r="G25" s="63"/>
      <c r="H25" s="65"/>
      <c r="I25" s="15"/>
      <c r="J25" s="66"/>
      <c r="L25" s="61"/>
      <c r="M25" s="62"/>
      <c r="N25" s="63"/>
      <c r="O25" s="83"/>
      <c r="P25" s="84"/>
      <c r="Q25" s="68"/>
      <c r="R25" s="63"/>
      <c r="S25" s="83"/>
      <c r="T25" s="69"/>
      <c r="U25" s="69"/>
      <c r="X25" s="71"/>
      <c r="Y25" s="71"/>
      <c r="Z25" s="71"/>
      <c r="AA25" s="71"/>
      <c r="AB25" s="71"/>
    </row>
    <row r="26" spans="1:44" ht="15">
      <c r="A26" s="1" t="s">
        <v>28</v>
      </c>
      <c r="B26" s="1" t="s">
        <v>17</v>
      </c>
      <c r="C26" s="61">
        <v>1739.2941</v>
      </c>
      <c r="D26" s="62">
        <v>1832.9763</v>
      </c>
      <c r="E26" s="63">
        <v>93.68219999999997</v>
      </c>
      <c r="F26" s="64">
        <v>0.051109335128882986</v>
      </c>
      <c r="G26" s="63"/>
      <c r="H26" s="65"/>
      <c r="I26" s="15" t="s">
        <v>29</v>
      </c>
      <c r="J26" s="66"/>
      <c r="L26" s="61">
        <v>5296.1155</v>
      </c>
      <c r="M26" s="62">
        <v>5643.2545</v>
      </c>
      <c r="N26" s="63">
        <f>M26-L26</f>
        <v>347.1390000000001</v>
      </c>
      <c r="O26" s="64">
        <f>N26/M26</f>
        <v>0.06151397212370984</v>
      </c>
      <c r="P26" s="67"/>
      <c r="Q26" s="68">
        <v>22320.3048</v>
      </c>
      <c r="R26" s="63">
        <v>17024.189300000002</v>
      </c>
      <c r="S26" s="64">
        <v>0.7627220798526013</v>
      </c>
      <c r="T26" s="69">
        <v>-22319.54207792015</v>
      </c>
      <c r="U26" s="70">
        <v>-29263.007676706406</v>
      </c>
      <c r="X26" s="71"/>
      <c r="Y26" s="71"/>
      <c r="Z26" s="71"/>
      <c r="AA26" s="71"/>
      <c r="AB26" s="71"/>
      <c r="AR26" s="267" t="s">
        <v>90</v>
      </c>
    </row>
    <row r="27" spans="3:28" s="94" customFormat="1" ht="15" hidden="1">
      <c r="C27" s="95">
        <v>604.24</v>
      </c>
      <c r="D27" s="96">
        <v>606.3000000000001</v>
      </c>
      <c r="E27" s="97">
        <v>2.060000000000059</v>
      </c>
      <c r="F27" s="98">
        <v>0.003397657925119675</v>
      </c>
      <c r="G27" s="99"/>
      <c r="H27" s="100"/>
      <c r="I27" s="101" t="s">
        <v>30</v>
      </c>
      <c r="J27" s="102"/>
      <c r="K27" s="103"/>
      <c r="L27" s="95">
        <v>596.438024691358</v>
      </c>
      <c r="M27" s="96">
        <v>593.658024691358</v>
      </c>
      <c r="N27" s="97">
        <v>-2.7799999999999727</v>
      </c>
      <c r="O27" s="98">
        <v>-0.004682830660707889</v>
      </c>
      <c r="P27" s="104"/>
      <c r="Q27" s="105">
        <v>646</v>
      </c>
      <c r="R27" s="97">
        <v>646.0046828306607</v>
      </c>
      <c r="S27" s="98">
        <v>1.0000072489638712</v>
      </c>
      <c r="T27" s="106">
        <v>-644.9999927510361</v>
      </c>
      <c r="U27" s="107">
        <v>-0.9984520011625946</v>
      </c>
      <c r="V27" s="108"/>
      <c r="X27" s="71"/>
      <c r="Y27" s="71"/>
      <c r="Z27" s="71"/>
      <c r="AA27" s="71"/>
      <c r="AB27" s="71"/>
    </row>
    <row r="28" spans="3:28" ht="9.75" customHeight="1">
      <c r="C28" s="61"/>
      <c r="D28" s="62"/>
      <c r="E28" s="63"/>
      <c r="F28" s="83"/>
      <c r="G28" s="63"/>
      <c r="H28" s="65"/>
      <c r="I28" s="15"/>
      <c r="J28" s="66"/>
      <c r="L28" s="61"/>
      <c r="M28" s="62"/>
      <c r="N28" s="63"/>
      <c r="O28" s="83"/>
      <c r="P28" s="84"/>
      <c r="Q28" s="68"/>
      <c r="R28" s="63"/>
      <c r="S28" s="83"/>
      <c r="T28" s="69"/>
      <c r="U28" s="69"/>
      <c r="X28" s="71"/>
      <c r="Y28" s="71"/>
      <c r="Z28" s="71"/>
      <c r="AA28" s="71"/>
      <c r="AB28" s="71"/>
    </row>
    <row r="29" spans="1:44" ht="15">
      <c r="A29" s="1" t="s">
        <v>31</v>
      </c>
      <c r="B29" s="1" t="s">
        <v>17</v>
      </c>
      <c r="C29" s="61">
        <v>16.8511</v>
      </c>
      <c r="D29" s="62">
        <v>32.425</v>
      </c>
      <c r="E29" s="63">
        <v>15.573899999999998</v>
      </c>
      <c r="F29" s="64">
        <v>0.4803053199691596</v>
      </c>
      <c r="G29" s="63"/>
      <c r="H29" s="65"/>
      <c r="I29" s="15" t="s">
        <v>32</v>
      </c>
      <c r="J29" s="66"/>
      <c r="L29" s="61">
        <v>46.3516</v>
      </c>
      <c r="M29" s="62">
        <v>208.9478</v>
      </c>
      <c r="N29" s="63">
        <f aca="true" t="shared" si="0" ref="N29:N35">M29-L29</f>
        <v>162.5962</v>
      </c>
      <c r="O29" s="64">
        <f aca="true" t="shared" si="1" ref="O29:O35">N29/M29</f>
        <v>0.7781666042906411</v>
      </c>
      <c r="P29" s="67"/>
      <c r="Q29" s="68">
        <v>248.35</v>
      </c>
      <c r="R29" s="63">
        <v>201.9984</v>
      </c>
      <c r="S29" s="64">
        <v>0.8133617877994765</v>
      </c>
      <c r="T29" s="69">
        <v>-247.53663821220053</v>
      </c>
      <c r="U29" s="70">
        <v>-304.3376784172548</v>
      </c>
      <c r="X29" t="s">
        <v>33</v>
      </c>
      <c r="Y29" s="71"/>
      <c r="Z29" s="71"/>
      <c r="AA29" s="71"/>
      <c r="AB29" s="71"/>
      <c r="AR29" s="94" t="s">
        <v>91</v>
      </c>
    </row>
    <row r="30" spans="1:44" s="15" customFormat="1" ht="15">
      <c r="A30" s="15" t="s">
        <v>34</v>
      </c>
      <c r="B30" s="15" t="s">
        <v>17</v>
      </c>
      <c r="C30" s="61">
        <v>53.5387</v>
      </c>
      <c r="D30" s="62">
        <v>76.8936</v>
      </c>
      <c r="E30" s="63">
        <v>23.354900000000008</v>
      </c>
      <c r="F30" s="64">
        <v>0.30373008937024676</v>
      </c>
      <c r="G30" s="63"/>
      <c r="H30" s="65"/>
      <c r="I30" s="15" t="s">
        <v>35</v>
      </c>
      <c r="J30" s="66"/>
      <c r="L30" s="61">
        <v>147.5294</v>
      </c>
      <c r="M30" s="62">
        <v>247.2986</v>
      </c>
      <c r="N30" s="63">
        <f t="shared" si="0"/>
        <v>99.76919999999998</v>
      </c>
      <c r="O30" s="64">
        <f t="shared" si="1"/>
        <v>0.4034361698772253</v>
      </c>
      <c r="P30" s="67"/>
      <c r="Q30" s="68">
        <v>939.1716</v>
      </c>
      <c r="R30" s="63">
        <v>791.6422</v>
      </c>
      <c r="S30" s="64">
        <v>0.8429153948011204</v>
      </c>
      <c r="T30" s="69">
        <v>-938.3286846051989</v>
      </c>
      <c r="U30" s="70">
        <v>-1113.1943850979142</v>
      </c>
      <c r="V30" s="109"/>
      <c r="X30" s="3" t="s">
        <v>36</v>
      </c>
      <c r="Y30" s="110"/>
      <c r="Z30" s="110"/>
      <c r="AA30" s="110"/>
      <c r="AB30" s="110"/>
      <c r="AR30" s="94" t="s">
        <v>92</v>
      </c>
    </row>
    <row r="31" spans="1:45" s="250" customFormat="1" ht="27" customHeight="1">
      <c r="A31" s="250" t="s">
        <v>37</v>
      </c>
      <c r="B31" s="250" t="s">
        <v>17</v>
      </c>
      <c r="C31" s="251">
        <v>109.9689</v>
      </c>
      <c r="D31" s="252">
        <v>154.034</v>
      </c>
      <c r="E31" s="253">
        <v>44.06509999999999</v>
      </c>
      <c r="F31" s="254">
        <v>0.28607385382448025</v>
      </c>
      <c r="G31" s="253"/>
      <c r="H31" s="255"/>
      <c r="I31" s="256" t="s">
        <v>37</v>
      </c>
      <c r="J31" s="257"/>
      <c r="K31" s="256"/>
      <c r="L31" s="251">
        <v>362.6049</v>
      </c>
      <c r="M31" s="252">
        <v>414.0687</v>
      </c>
      <c r="N31" s="253">
        <f t="shared" si="0"/>
        <v>51.46379999999999</v>
      </c>
      <c r="O31" s="254">
        <f t="shared" si="1"/>
        <v>0.12428807103748725</v>
      </c>
      <c r="P31" s="258"/>
      <c r="Q31" s="259">
        <v>1699.857</v>
      </c>
      <c r="R31" s="253">
        <v>1337.2521</v>
      </c>
      <c r="S31" s="254">
        <v>0.786685056448866</v>
      </c>
      <c r="T31" s="260">
        <v>-1699.070314943551</v>
      </c>
      <c r="U31" s="261">
        <v>-2159.7846571704767</v>
      </c>
      <c r="V31" s="262"/>
      <c r="X31" s="264"/>
      <c r="Y31" s="264"/>
      <c r="Z31" s="264"/>
      <c r="AA31" s="264"/>
      <c r="AB31" s="264"/>
      <c r="AR31" s="565" t="s">
        <v>93</v>
      </c>
      <c r="AS31" s="547"/>
    </row>
    <row r="32" spans="1:44" ht="15">
      <c r="A32" s="1" t="s">
        <v>38</v>
      </c>
      <c r="B32" s="1" t="s">
        <v>17</v>
      </c>
      <c r="C32" s="61">
        <v>10.288</v>
      </c>
      <c r="D32" s="62">
        <v>28.6533</v>
      </c>
      <c r="E32" s="63">
        <v>18.3653</v>
      </c>
      <c r="F32" s="64">
        <v>0.6409488610386936</v>
      </c>
      <c r="G32" s="63"/>
      <c r="H32" s="65"/>
      <c r="I32" s="15" t="s">
        <v>39</v>
      </c>
      <c r="J32" s="66"/>
      <c r="L32" s="61">
        <v>24.0341</v>
      </c>
      <c r="M32" s="62">
        <v>55.6114</v>
      </c>
      <c r="N32" s="63">
        <f t="shared" si="0"/>
        <v>31.577300000000005</v>
      </c>
      <c r="O32" s="64">
        <f t="shared" si="1"/>
        <v>0.5678206267060352</v>
      </c>
      <c r="P32" s="67"/>
      <c r="Q32" s="68">
        <v>396.89</v>
      </c>
      <c r="R32" s="63">
        <v>372.85589999999996</v>
      </c>
      <c r="S32" s="64">
        <v>0.9394439265287611</v>
      </c>
      <c r="T32" s="69">
        <v>-395.9505560734712</v>
      </c>
      <c r="U32" s="70">
        <v>-421.4733257539977</v>
      </c>
      <c r="X32" s="71" t="s">
        <v>40</v>
      </c>
      <c r="Y32" s="71"/>
      <c r="Z32" s="71"/>
      <c r="AA32" s="71"/>
      <c r="AB32" s="71"/>
      <c r="AR32" s="267" t="s">
        <v>94</v>
      </c>
    </row>
    <row r="33" spans="1:44" ht="15">
      <c r="A33" s="1" t="s">
        <v>41</v>
      </c>
      <c r="B33" s="1" t="s">
        <v>17</v>
      </c>
      <c r="C33" s="61">
        <v>49.3514</v>
      </c>
      <c r="D33" s="62">
        <v>47.526</v>
      </c>
      <c r="E33" s="63">
        <v>-1.8253999999999948</v>
      </c>
      <c r="F33" s="64">
        <v>-0.03840845011151779</v>
      </c>
      <c r="G33" s="63"/>
      <c r="H33" s="65"/>
      <c r="I33" s="15" t="s">
        <v>41</v>
      </c>
      <c r="J33" s="66"/>
      <c r="L33" s="61">
        <v>139.1995</v>
      </c>
      <c r="M33" s="62">
        <v>301.4219</v>
      </c>
      <c r="N33" s="63">
        <f t="shared" si="0"/>
        <v>162.2224</v>
      </c>
      <c r="O33" s="64">
        <f t="shared" si="1"/>
        <v>0.5381904898084711</v>
      </c>
      <c r="P33" s="67"/>
      <c r="Q33" s="68">
        <v>570.312</v>
      </c>
      <c r="R33" s="63">
        <v>431.1125</v>
      </c>
      <c r="S33" s="64">
        <v>0.7559239503990798</v>
      </c>
      <c r="T33" s="69">
        <v>-569.556076049601</v>
      </c>
      <c r="U33" s="70">
        <v>-753.4568467488185</v>
      </c>
      <c r="X33" t="s">
        <v>42</v>
      </c>
      <c r="Y33" s="71"/>
      <c r="Z33" s="71"/>
      <c r="AA33" s="71"/>
      <c r="AB33" s="71"/>
      <c r="AR33" s="94" t="s">
        <v>95</v>
      </c>
    </row>
    <row r="34" spans="1:45" s="250" customFormat="1" ht="39" customHeight="1">
      <c r="A34" s="250" t="s">
        <v>43</v>
      </c>
      <c r="B34" s="250" t="s">
        <v>17</v>
      </c>
      <c r="C34" s="251">
        <v>693.9671</v>
      </c>
      <c r="D34" s="252">
        <v>532.9268</v>
      </c>
      <c r="E34" s="253">
        <v>-161.0403</v>
      </c>
      <c r="F34" s="254">
        <v>-0.3021808998909419</v>
      </c>
      <c r="G34" s="253"/>
      <c r="H34" s="255"/>
      <c r="I34" s="256" t="s">
        <v>43</v>
      </c>
      <c r="J34" s="257"/>
      <c r="K34" s="256"/>
      <c r="L34" s="251">
        <v>1731.3141</v>
      </c>
      <c r="M34" s="252">
        <f>1595.6371-129</f>
        <v>1466.6371</v>
      </c>
      <c r="N34" s="253">
        <f t="shared" si="0"/>
        <v>-264.67700000000013</v>
      </c>
      <c r="O34" s="254">
        <f t="shared" si="1"/>
        <v>-0.18046522892404682</v>
      </c>
      <c r="P34" s="258"/>
      <c r="Q34" s="259">
        <v>6324.2731</v>
      </c>
      <c r="R34" s="253">
        <v>4592.959000000001</v>
      </c>
      <c r="S34" s="254">
        <v>0.7262429890954584</v>
      </c>
      <c r="T34" s="260">
        <v>-6323.546857010905</v>
      </c>
      <c r="U34" s="261">
        <v>-8707.205373351604</v>
      </c>
      <c r="V34" s="262"/>
      <c r="X34" s="263" t="s">
        <v>44</v>
      </c>
      <c r="Y34" s="264"/>
      <c r="Z34" s="264"/>
      <c r="AA34" s="264"/>
      <c r="AB34" s="264"/>
      <c r="AR34" s="565" t="s">
        <v>96</v>
      </c>
      <c r="AS34" s="547"/>
    </row>
    <row r="35" spans="1:44" ht="15">
      <c r="A35" s="1" t="s">
        <v>45</v>
      </c>
      <c r="B35" s="1" t="s">
        <v>17</v>
      </c>
      <c r="C35" s="61">
        <v>25.6685</v>
      </c>
      <c r="D35" s="62">
        <v>77.5179</v>
      </c>
      <c r="E35" s="63">
        <v>51.849399999999996</v>
      </c>
      <c r="F35" s="64">
        <v>0.6688700287288484</v>
      </c>
      <c r="G35" s="63"/>
      <c r="H35" s="65"/>
      <c r="I35" s="15" t="s">
        <v>45</v>
      </c>
      <c r="J35" s="66"/>
      <c r="L35" s="61">
        <v>790.1615</v>
      </c>
      <c r="M35" s="62">
        <f>348.4734+129</f>
        <v>477.4734</v>
      </c>
      <c r="N35" s="63">
        <f t="shared" si="0"/>
        <v>-312.6881</v>
      </c>
      <c r="O35" s="64">
        <f t="shared" si="1"/>
        <v>-0.6548806697922858</v>
      </c>
      <c r="P35" s="67"/>
      <c r="Q35" s="68">
        <v>2118.9715</v>
      </c>
      <c r="R35" s="63">
        <v>1328.81</v>
      </c>
      <c r="S35" s="64">
        <v>0.6271014027324104</v>
      </c>
      <c r="T35" s="69">
        <v>-2118.3443985972676</v>
      </c>
      <c r="U35" s="70">
        <v>-3377.9933984634754</v>
      </c>
      <c r="X35" s="71" t="s">
        <v>46</v>
      </c>
      <c r="Y35" s="71"/>
      <c r="Z35" s="71"/>
      <c r="AA35" s="71"/>
      <c r="AB35" s="71"/>
      <c r="AR35" s="94" t="s">
        <v>97</v>
      </c>
    </row>
    <row r="36" spans="1:28" ht="15" customHeight="1" hidden="1" outlineLevel="1">
      <c r="A36" s="1" t="s">
        <v>47</v>
      </c>
      <c r="B36" s="1" t="s">
        <v>17</v>
      </c>
      <c r="C36" s="61">
        <v>50.5286</v>
      </c>
      <c r="D36" s="62">
        <v>123.111</v>
      </c>
      <c r="E36" s="63">
        <v>72.5824</v>
      </c>
      <c r="F36" s="64">
        <v>0.5895687631487032</v>
      </c>
      <c r="G36" s="63"/>
      <c r="H36" s="65"/>
      <c r="I36" s="15" t="s">
        <v>47</v>
      </c>
      <c r="J36" s="66"/>
      <c r="L36" s="61">
        <v>163.6332</v>
      </c>
      <c r="M36" s="62">
        <v>235.4651</v>
      </c>
      <c r="N36" s="63">
        <v>71.83190000000002</v>
      </c>
      <c r="O36" s="64">
        <v>0.3050638926957754</v>
      </c>
      <c r="P36" s="67"/>
      <c r="Q36" s="68">
        <v>1007.0434</v>
      </c>
      <c r="R36" s="63">
        <v>843.4102</v>
      </c>
      <c r="S36" s="64">
        <v>0.8375112730990542</v>
      </c>
      <c r="T36" s="69">
        <v>-1006.205888726901</v>
      </c>
      <c r="U36" s="70">
        <v>-1201.4236954729265</v>
      </c>
      <c r="X36" s="71"/>
      <c r="Y36" s="71"/>
      <c r="Z36" s="71"/>
      <c r="AA36" s="71"/>
      <c r="AB36" s="71"/>
    </row>
    <row r="37" spans="1:28" ht="15" customHeight="1" hidden="1" outlineLevel="1">
      <c r="A37" s="1" t="s">
        <v>48</v>
      </c>
      <c r="B37" s="1" t="s">
        <v>17</v>
      </c>
      <c r="C37" s="61">
        <v>0</v>
      </c>
      <c r="D37" s="62">
        <v>0</v>
      </c>
      <c r="E37" s="63">
        <v>0</v>
      </c>
      <c r="F37" s="64" t="e">
        <v>#DIV/0!</v>
      </c>
      <c r="G37" s="63"/>
      <c r="H37" s="65"/>
      <c r="I37" s="15" t="s">
        <v>48</v>
      </c>
      <c r="J37" s="66"/>
      <c r="L37" s="61">
        <v>0</v>
      </c>
      <c r="M37" s="62">
        <v>0</v>
      </c>
      <c r="N37" s="63">
        <v>0</v>
      </c>
      <c r="O37" s="64" t="e">
        <v>#DIV/0!</v>
      </c>
      <c r="P37" s="67"/>
      <c r="Q37" s="68">
        <v>170</v>
      </c>
      <c r="R37" s="63">
        <v>170</v>
      </c>
      <c r="S37" s="64">
        <v>1</v>
      </c>
      <c r="T37" s="69">
        <v>-169</v>
      </c>
      <c r="U37" s="70">
        <v>-169</v>
      </c>
      <c r="X37" s="71"/>
      <c r="Y37" s="71"/>
      <c r="Z37" s="71"/>
      <c r="AA37" s="71"/>
      <c r="AB37" s="71"/>
    </row>
    <row r="38" spans="3:28" ht="15" collapsed="1">
      <c r="C38" s="75">
        <v>50.5286</v>
      </c>
      <c r="D38" s="76">
        <v>121.111</v>
      </c>
      <c r="E38" s="77">
        <v>70.5824</v>
      </c>
      <c r="F38" s="78">
        <v>0.5827909933862325</v>
      </c>
      <c r="G38" s="63"/>
      <c r="H38" s="65"/>
      <c r="I38" s="79" t="s">
        <v>47</v>
      </c>
      <c r="J38" s="66"/>
      <c r="L38" s="75">
        <v>163.6332</v>
      </c>
      <c r="M38" s="81">
        <v>204.16250000000002</v>
      </c>
      <c r="N38" s="77">
        <f>M38-L38</f>
        <v>40.529300000000035</v>
      </c>
      <c r="O38" s="78">
        <f>N38/M38</f>
        <v>0.1985149084675199</v>
      </c>
      <c r="P38" s="67"/>
      <c r="Q38" s="80">
        <v>1177.0434</v>
      </c>
      <c r="R38" s="77">
        <v>1013.4102</v>
      </c>
      <c r="S38" s="78">
        <v>0.8609794677069682</v>
      </c>
      <c r="T38" s="81">
        <v>-1176.182420532293</v>
      </c>
      <c r="U38" s="82">
        <v>-1366.098106456359</v>
      </c>
      <c r="X38" s="111" t="s">
        <v>49</v>
      </c>
      <c r="Y38" s="71"/>
      <c r="Z38" s="71"/>
      <c r="AA38" s="71"/>
      <c r="AB38" s="71"/>
    </row>
    <row r="39" spans="3:28" ht="15">
      <c r="C39" s="61">
        <v>1010.1623</v>
      </c>
      <c r="D39" s="62">
        <v>1071.0876</v>
      </c>
      <c r="E39" s="63">
        <v>60.925300000000014</v>
      </c>
      <c r="F39" s="64">
        <v>0.05688171537043283</v>
      </c>
      <c r="G39" s="70"/>
      <c r="H39" s="65"/>
      <c r="I39" s="15" t="s">
        <v>50</v>
      </c>
      <c r="J39" s="66"/>
      <c r="L39" s="61">
        <f>L29+L30+L31+L32+L33+L34+L35+L38</f>
        <v>3404.8283</v>
      </c>
      <c r="M39" s="62">
        <f>M29+M30+M31+M32+M33+M34+M35+M38</f>
        <v>3375.6213999999995</v>
      </c>
      <c r="N39" s="63">
        <f>M39-L39</f>
        <v>-29.206900000000587</v>
      </c>
      <c r="O39" s="64">
        <f>N39/M39</f>
        <v>-0.008652303247040853</v>
      </c>
      <c r="P39" s="67"/>
      <c r="Q39" s="68">
        <v>13474.8686</v>
      </c>
      <c r="R39" s="69">
        <v>10070.0403</v>
      </c>
      <c r="S39" s="64">
        <v>0.7473201111586351</v>
      </c>
      <c r="T39" s="69">
        <v>-13468.515946024489</v>
      </c>
      <c r="U39" s="70">
        <v>-18022.418699723043</v>
      </c>
      <c r="X39" s="71"/>
      <c r="Y39" s="71"/>
      <c r="Z39" s="71"/>
      <c r="AA39" s="71"/>
      <c r="AB39" s="71"/>
    </row>
    <row r="40" spans="1:22" s="49" customFormat="1" ht="10.5" customHeight="1">
      <c r="A40" s="1"/>
      <c r="B40" s="1"/>
      <c r="C40" s="75"/>
      <c r="D40" s="76"/>
      <c r="E40" s="77"/>
      <c r="F40" s="112"/>
      <c r="G40" s="63"/>
      <c r="H40" s="65"/>
      <c r="I40" s="79"/>
      <c r="J40" s="66"/>
      <c r="K40" s="15"/>
      <c r="L40" s="75"/>
      <c r="M40" s="76"/>
      <c r="N40" s="77"/>
      <c r="O40" s="112"/>
      <c r="P40" s="84"/>
      <c r="Q40" s="80"/>
      <c r="R40" s="77"/>
      <c r="S40" s="112"/>
      <c r="T40" s="81"/>
      <c r="U40" s="81"/>
      <c r="V40" s="60"/>
    </row>
    <row r="41" spans="3:22" s="49" customFormat="1" ht="15">
      <c r="C41" s="85">
        <v>2749.4564</v>
      </c>
      <c r="D41" s="86">
        <v>2904.0639</v>
      </c>
      <c r="E41" s="87">
        <v>154.6075</v>
      </c>
      <c r="F41" s="88">
        <v>0.05323832578201877</v>
      </c>
      <c r="G41" s="87"/>
      <c r="H41" s="89"/>
      <c r="I41" s="52" t="s">
        <v>51</v>
      </c>
      <c r="J41" s="58"/>
      <c r="K41" s="52"/>
      <c r="L41" s="85">
        <f>L39+L26</f>
        <v>8700.943800000001</v>
      </c>
      <c r="M41" s="86">
        <f>M39+M26</f>
        <v>9018.8759</v>
      </c>
      <c r="N41" s="92">
        <f>M41-L41</f>
        <v>317.9320999999982</v>
      </c>
      <c r="O41" s="88">
        <f>N41/M41</f>
        <v>0.03525185439129928</v>
      </c>
      <c r="P41" s="90"/>
      <c r="Q41" s="91">
        <v>35795.1734</v>
      </c>
      <c r="R41" s="92">
        <v>27094.229600000002</v>
      </c>
      <c r="S41" s="88">
        <v>0.7569241053040967</v>
      </c>
      <c r="T41" s="92">
        <v>-35788.058023944635</v>
      </c>
      <c r="U41" s="93">
        <v>-47280.90672917157</v>
      </c>
      <c r="V41" s="60"/>
    </row>
    <row r="42" spans="3:21" ht="7.5" customHeight="1">
      <c r="C42" s="61"/>
      <c r="D42" s="62"/>
      <c r="E42" s="63"/>
      <c r="F42" s="83"/>
      <c r="G42" s="63"/>
      <c r="H42" s="65"/>
      <c r="I42" s="15"/>
      <c r="J42" s="66"/>
      <c r="L42" s="61"/>
      <c r="M42" s="62"/>
      <c r="N42" s="63"/>
      <c r="O42" s="83"/>
      <c r="P42" s="84"/>
      <c r="Q42" s="68"/>
      <c r="R42" s="63"/>
      <c r="S42" s="83"/>
      <c r="T42" s="69"/>
      <c r="U42" s="69"/>
    </row>
    <row r="43" spans="1:21" ht="14.25" hidden="1" outlineLevel="1">
      <c r="A43" s="1" t="s">
        <v>25</v>
      </c>
      <c r="B43" s="1" t="s">
        <v>20</v>
      </c>
      <c r="C43" s="61">
        <v>0</v>
      </c>
      <c r="D43" s="62">
        <v>0</v>
      </c>
      <c r="E43" s="63">
        <v>0</v>
      </c>
      <c r="F43" s="83"/>
      <c r="G43" s="63"/>
      <c r="H43" s="65"/>
      <c r="I43" s="15" t="s">
        <v>21</v>
      </c>
      <c r="J43" s="66"/>
      <c r="L43" s="61">
        <v>0</v>
      </c>
      <c r="M43" s="62">
        <v>0</v>
      </c>
      <c r="N43" s="63">
        <v>0</v>
      </c>
      <c r="O43" s="83"/>
      <c r="P43" s="84"/>
      <c r="Q43" s="68">
        <v>0</v>
      </c>
      <c r="R43" s="63">
        <v>0</v>
      </c>
      <c r="S43" s="83"/>
      <c r="T43" s="69"/>
      <c r="U43" s="69"/>
    </row>
    <row r="44" spans="1:21" ht="14.25" hidden="1" outlineLevel="1">
      <c r="A44" s="1" t="s">
        <v>28</v>
      </c>
      <c r="B44" s="1" t="s">
        <v>20</v>
      </c>
      <c r="C44" s="61">
        <v>100.5014</v>
      </c>
      <c r="D44" s="62">
        <v>93.5646</v>
      </c>
      <c r="E44" s="63">
        <v>-6.936800000000005</v>
      </c>
      <c r="F44" s="83"/>
      <c r="G44" s="63"/>
      <c r="H44" s="65"/>
      <c r="I44" s="15" t="s">
        <v>21</v>
      </c>
      <c r="J44" s="66"/>
      <c r="L44" s="61">
        <v>277.0379</v>
      </c>
      <c r="M44" s="62">
        <v>279.6937</v>
      </c>
      <c r="N44" s="63">
        <v>2.6557999999999993</v>
      </c>
      <c r="O44" s="83"/>
      <c r="P44" s="84"/>
      <c r="Q44" s="68">
        <v>923.0078</v>
      </c>
      <c r="R44" s="63">
        <v>923.0078</v>
      </c>
      <c r="S44" s="83"/>
      <c r="T44" s="69"/>
      <c r="U44" s="69"/>
    </row>
    <row r="45" spans="1:21" ht="14.25" hidden="1" outlineLevel="1">
      <c r="A45" s="1" t="s">
        <v>34</v>
      </c>
      <c r="B45" s="1" t="s">
        <v>20</v>
      </c>
      <c r="C45" s="61">
        <v>1.0674</v>
      </c>
      <c r="D45" s="62">
        <v>0.94</v>
      </c>
      <c r="E45" s="63">
        <v>-0.12739999999999996</v>
      </c>
      <c r="F45" s="83"/>
      <c r="G45" s="63"/>
      <c r="H45" s="65"/>
      <c r="I45" s="15" t="s">
        <v>21</v>
      </c>
      <c r="J45" s="66"/>
      <c r="L45" s="61">
        <v>2.643</v>
      </c>
      <c r="M45" s="62">
        <v>4.86</v>
      </c>
      <c r="N45" s="63">
        <v>2.2170000000000005</v>
      </c>
      <c r="O45" s="83"/>
      <c r="P45" s="84"/>
      <c r="Q45" s="68">
        <v>30.622</v>
      </c>
      <c r="R45" s="63">
        <v>30.622</v>
      </c>
      <c r="S45" s="83"/>
      <c r="T45" s="69"/>
      <c r="U45" s="69"/>
    </row>
    <row r="46" spans="1:21" ht="14.25" hidden="1" outlineLevel="1">
      <c r="A46" s="1" t="s">
        <v>31</v>
      </c>
      <c r="B46" s="1" t="s">
        <v>20</v>
      </c>
      <c r="C46" s="61">
        <v>2.0384</v>
      </c>
      <c r="D46" s="62">
        <v>2.94</v>
      </c>
      <c r="E46" s="63">
        <v>0.9015999999999997</v>
      </c>
      <c r="F46" s="83"/>
      <c r="G46" s="63"/>
      <c r="H46" s="65"/>
      <c r="I46" s="15" t="s">
        <v>21</v>
      </c>
      <c r="J46" s="66"/>
      <c r="L46" s="61">
        <v>4.8212</v>
      </c>
      <c r="M46" s="62">
        <v>5.88</v>
      </c>
      <c r="N46" s="63">
        <v>1.0587999999999997</v>
      </c>
      <c r="O46" s="83"/>
      <c r="P46" s="84"/>
      <c r="Q46" s="68">
        <v>17.64</v>
      </c>
      <c r="R46" s="63">
        <v>17.64</v>
      </c>
      <c r="S46" s="83"/>
      <c r="T46" s="69"/>
      <c r="U46" s="69"/>
    </row>
    <row r="47" spans="1:21" ht="14.25" hidden="1" outlineLevel="1">
      <c r="A47" s="1" t="s">
        <v>37</v>
      </c>
      <c r="B47" s="1" t="s">
        <v>20</v>
      </c>
      <c r="C47" s="61">
        <v>0</v>
      </c>
      <c r="D47" s="62">
        <v>0</v>
      </c>
      <c r="E47" s="63">
        <v>0</v>
      </c>
      <c r="F47" s="83"/>
      <c r="G47" s="63"/>
      <c r="H47" s="65"/>
      <c r="I47" s="15" t="s">
        <v>21</v>
      </c>
      <c r="J47" s="66"/>
      <c r="L47" s="61">
        <v>0</v>
      </c>
      <c r="M47" s="62">
        <v>0</v>
      </c>
      <c r="N47" s="63">
        <v>0</v>
      </c>
      <c r="O47" s="83"/>
      <c r="P47" s="84"/>
      <c r="Q47" s="68">
        <v>0</v>
      </c>
      <c r="R47" s="63">
        <v>0</v>
      </c>
      <c r="S47" s="83"/>
      <c r="T47" s="69"/>
      <c r="U47" s="69"/>
    </row>
    <row r="48" spans="1:21" ht="14.25" hidden="1" outlineLevel="1">
      <c r="A48" s="1" t="s">
        <v>38</v>
      </c>
      <c r="B48" s="1" t="s">
        <v>20</v>
      </c>
      <c r="C48" s="61">
        <v>0</v>
      </c>
      <c r="D48" s="62">
        <v>0</v>
      </c>
      <c r="E48" s="63">
        <v>0</v>
      </c>
      <c r="F48" s="83"/>
      <c r="G48" s="63"/>
      <c r="H48" s="65"/>
      <c r="I48" s="15" t="s">
        <v>21</v>
      </c>
      <c r="J48" s="66"/>
      <c r="L48" s="61">
        <v>0</v>
      </c>
      <c r="M48" s="62">
        <v>0</v>
      </c>
      <c r="N48" s="63">
        <v>0</v>
      </c>
      <c r="O48" s="83"/>
      <c r="P48" s="84"/>
      <c r="Q48" s="68">
        <v>0</v>
      </c>
      <c r="R48" s="63">
        <v>0</v>
      </c>
      <c r="S48" s="83"/>
      <c r="T48" s="69"/>
      <c r="U48" s="69"/>
    </row>
    <row r="49" spans="1:21" ht="14.25" hidden="1" outlineLevel="1">
      <c r="A49" s="1" t="s">
        <v>41</v>
      </c>
      <c r="B49" s="1" t="s">
        <v>20</v>
      </c>
      <c r="C49" s="61">
        <v>0</v>
      </c>
      <c r="D49" s="62">
        <v>0</v>
      </c>
      <c r="E49" s="63">
        <v>0</v>
      </c>
      <c r="F49" s="83"/>
      <c r="G49" s="63"/>
      <c r="H49" s="65"/>
      <c r="I49" s="15" t="s">
        <v>21</v>
      </c>
      <c r="J49" s="66"/>
      <c r="L49" s="61">
        <v>0.7022</v>
      </c>
      <c r="M49" s="62">
        <v>0</v>
      </c>
      <c r="N49" s="63">
        <v>-0.7022</v>
      </c>
      <c r="O49" s="83"/>
      <c r="P49" s="84"/>
      <c r="Q49" s="68">
        <v>20</v>
      </c>
      <c r="R49" s="63">
        <v>20</v>
      </c>
      <c r="S49" s="83"/>
      <c r="T49" s="69"/>
      <c r="U49" s="69"/>
    </row>
    <row r="50" spans="1:21" ht="14.25" hidden="1" outlineLevel="1">
      <c r="A50" s="1" t="s">
        <v>43</v>
      </c>
      <c r="B50" s="1" t="s">
        <v>20</v>
      </c>
      <c r="C50" s="61">
        <v>0</v>
      </c>
      <c r="D50" s="62">
        <v>0</v>
      </c>
      <c r="E50" s="63">
        <v>0</v>
      </c>
      <c r="F50" s="83"/>
      <c r="G50" s="63"/>
      <c r="H50" s="65"/>
      <c r="I50" s="15" t="s">
        <v>21</v>
      </c>
      <c r="J50" s="66"/>
      <c r="L50" s="61">
        <v>0</v>
      </c>
      <c r="M50" s="62">
        <v>0</v>
      </c>
      <c r="N50" s="63">
        <v>0</v>
      </c>
      <c r="O50" s="83"/>
      <c r="P50" s="84"/>
      <c r="Q50" s="68">
        <v>0</v>
      </c>
      <c r="R50" s="63">
        <v>0</v>
      </c>
      <c r="S50" s="83"/>
      <c r="T50" s="69"/>
      <c r="U50" s="69"/>
    </row>
    <row r="51" spans="1:21" ht="14.25" hidden="1" outlineLevel="1">
      <c r="A51" s="1" t="s">
        <v>45</v>
      </c>
      <c r="B51" s="1" t="s">
        <v>20</v>
      </c>
      <c r="C51" s="61">
        <v>71.0076</v>
      </c>
      <c r="D51" s="62">
        <v>4.56</v>
      </c>
      <c r="E51" s="63">
        <v>-66.4476</v>
      </c>
      <c r="F51" s="83"/>
      <c r="G51" s="63"/>
      <c r="H51" s="65"/>
      <c r="I51" s="15" t="s">
        <v>21</v>
      </c>
      <c r="J51" s="66"/>
      <c r="L51" s="61">
        <v>141.9361</v>
      </c>
      <c r="M51" s="62">
        <v>98.886</v>
      </c>
      <c r="N51" s="63">
        <v>-43.050100000000015</v>
      </c>
      <c r="O51" s="83"/>
      <c r="P51" s="84"/>
      <c r="Q51" s="68">
        <v>381.864</v>
      </c>
      <c r="R51" s="63">
        <v>381.864</v>
      </c>
      <c r="S51" s="83"/>
      <c r="T51" s="69"/>
      <c r="U51" s="69"/>
    </row>
    <row r="52" spans="1:21" ht="14.25" hidden="1" outlineLevel="1">
      <c r="A52" s="1" t="s">
        <v>47</v>
      </c>
      <c r="B52" s="1" t="s">
        <v>20</v>
      </c>
      <c r="C52" s="61">
        <v>16.1998</v>
      </c>
      <c r="D52" s="62">
        <v>2.05</v>
      </c>
      <c r="E52" s="63">
        <v>-14.149799999999999</v>
      </c>
      <c r="F52" s="83"/>
      <c r="G52" s="63"/>
      <c r="H52" s="65"/>
      <c r="I52" s="15" t="s">
        <v>21</v>
      </c>
      <c r="J52" s="66"/>
      <c r="L52" s="61">
        <v>17.642</v>
      </c>
      <c r="M52" s="62">
        <v>6.35</v>
      </c>
      <c r="N52" s="63">
        <v>-11.292</v>
      </c>
      <c r="O52" s="83"/>
      <c r="P52" s="84"/>
      <c r="Q52" s="68">
        <v>6.35</v>
      </c>
      <c r="R52" s="63">
        <v>6.35</v>
      </c>
      <c r="S52" s="83"/>
      <c r="T52" s="69"/>
      <c r="U52" s="69"/>
    </row>
    <row r="53" spans="1:21" ht="14.25" hidden="1" outlineLevel="1">
      <c r="A53" s="1" t="s">
        <v>48</v>
      </c>
      <c r="B53" s="1" t="s">
        <v>20</v>
      </c>
      <c r="C53" s="61">
        <v>0</v>
      </c>
      <c r="D53" s="62">
        <v>0</v>
      </c>
      <c r="E53" s="63">
        <v>0</v>
      </c>
      <c r="F53" s="83"/>
      <c r="G53" s="63"/>
      <c r="H53" s="65"/>
      <c r="I53" s="15" t="s">
        <v>21</v>
      </c>
      <c r="J53" s="66"/>
      <c r="L53" s="61">
        <v>0</v>
      </c>
      <c r="M53" s="62">
        <v>0</v>
      </c>
      <c r="N53" s="63">
        <v>0</v>
      </c>
      <c r="O53" s="83"/>
      <c r="P53" s="84"/>
      <c r="Q53" s="68">
        <v>0</v>
      </c>
      <c r="R53" s="63">
        <v>0</v>
      </c>
      <c r="S53" s="83"/>
      <c r="T53" s="69"/>
      <c r="U53" s="69"/>
    </row>
    <row r="54" spans="3:44" ht="14.25" collapsed="1">
      <c r="C54" s="61">
        <v>190.8146</v>
      </c>
      <c r="D54" s="62">
        <v>104.0546</v>
      </c>
      <c r="E54" s="63">
        <v>-86.75999999999999</v>
      </c>
      <c r="F54" s="64">
        <v>-0.8337930278911263</v>
      </c>
      <c r="G54" s="63"/>
      <c r="H54" s="65"/>
      <c r="I54" s="15" t="s">
        <v>21</v>
      </c>
      <c r="J54" s="66"/>
      <c r="L54" s="61">
        <v>444.78239999999994</v>
      </c>
      <c r="M54" s="62">
        <v>603.5856</v>
      </c>
      <c r="N54" s="63">
        <f>M54-L54</f>
        <v>158.80320000000006</v>
      </c>
      <c r="O54" s="64">
        <f>N54/M54</f>
        <v>0.26309971609660676</v>
      </c>
      <c r="P54" s="67"/>
      <c r="Q54" s="68">
        <v>1379.4837999999997</v>
      </c>
      <c r="R54" s="63">
        <v>934.7013999999998</v>
      </c>
      <c r="S54" s="64">
        <v>0.6775733067688072</v>
      </c>
      <c r="T54" s="69">
        <v>-1378.8062266932309</v>
      </c>
      <c r="U54" s="70">
        <v>-2034.9181600267634</v>
      </c>
      <c r="AR54" s="94" t="s">
        <v>98</v>
      </c>
    </row>
    <row r="55" spans="1:44" ht="14.25">
      <c r="A55" s="1" t="s">
        <v>52</v>
      </c>
      <c r="B55" s="1" t="s">
        <v>23</v>
      </c>
      <c r="C55" s="61">
        <v>251.3423</v>
      </c>
      <c r="D55" s="62">
        <v>274.3974</v>
      </c>
      <c r="E55" s="63">
        <v>23.05510000000001</v>
      </c>
      <c r="F55" s="64">
        <v>0.08402083984760791</v>
      </c>
      <c r="G55" s="63"/>
      <c r="H55" s="65"/>
      <c r="I55" s="15" t="s">
        <v>24</v>
      </c>
      <c r="J55" s="66"/>
      <c r="L55" s="61">
        <v>616.9734</v>
      </c>
      <c r="M55" s="62">
        <v>1151.7317</v>
      </c>
      <c r="N55" s="63">
        <f>M55-L55</f>
        <v>534.7583000000001</v>
      </c>
      <c r="O55" s="64">
        <f>N55/M55</f>
        <v>0.46430805021690386</v>
      </c>
      <c r="P55" s="67"/>
      <c r="Q55" s="68">
        <v>6840.1734</v>
      </c>
      <c r="R55" s="63">
        <v>6223.2</v>
      </c>
      <c r="S55" s="64">
        <v>0.9098014971374848</v>
      </c>
      <c r="T55" s="69">
        <v>-6839.263598502862</v>
      </c>
      <c r="U55" s="70">
        <v>-7517.314073477883</v>
      </c>
      <c r="V55" s="109"/>
      <c r="AR55" s="565" t="s">
        <v>99</v>
      </c>
    </row>
    <row r="56" spans="1:44" ht="14.25">
      <c r="A56" s="15" t="s">
        <v>53</v>
      </c>
      <c r="B56" s="15" t="s">
        <v>17</v>
      </c>
      <c r="C56" s="75">
        <v>0</v>
      </c>
      <c r="D56" s="76">
        <v>0</v>
      </c>
      <c r="E56" s="77">
        <v>0</v>
      </c>
      <c r="F56" s="78">
        <v>0</v>
      </c>
      <c r="G56" s="63"/>
      <c r="H56" s="65"/>
      <c r="I56" s="79" t="s">
        <v>53</v>
      </c>
      <c r="J56" s="66"/>
      <c r="L56" s="75">
        <v>-0.0001</v>
      </c>
      <c r="M56" s="76">
        <v>0</v>
      </c>
      <c r="N56" s="77">
        <v>0</v>
      </c>
      <c r="O56" s="78">
        <v>0</v>
      </c>
      <c r="P56" s="67"/>
      <c r="Q56" s="80">
        <v>0</v>
      </c>
      <c r="R56" s="77">
        <v>0.0001</v>
      </c>
      <c r="S56" s="78" t="e">
        <v>#DIV/0!</v>
      </c>
      <c r="T56" s="81" t="e">
        <v>#DIV/0!</v>
      </c>
      <c r="U56" s="82" t="e">
        <v>#DIV/0!</v>
      </c>
      <c r="V56" s="109"/>
      <c r="X56" s="1" t="s">
        <v>54</v>
      </c>
      <c r="AR56" s="547"/>
    </row>
    <row r="57" spans="3:22" s="49" customFormat="1" ht="15">
      <c r="C57" s="85">
        <v>442.1569</v>
      </c>
      <c r="D57" s="86">
        <v>378.452</v>
      </c>
      <c r="E57" s="87">
        <v>-63.70489999999998</v>
      </c>
      <c r="F57" s="88">
        <v>-0.16833019775295144</v>
      </c>
      <c r="G57" s="87"/>
      <c r="H57" s="89"/>
      <c r="I57" s="52" t="s">
        <v>55</v>
      </c>
      <c r="J57" s="58"/>
      <c r="K57" s="52"/>
      <c r="L57" s="85">
        <v>1061.7557</v>
      </c>
      <c r="M57" s="86">
        <f>SUM(M54:M56)</f>
        <v>1755.3173000000002</v>
      </c>
      <c r="N57" s="87">
        <f>SUM(N54:N56)</f>
        <v>693.5615000000001</v>
      </c>
      <c r="O57" s="88">
        <f>N57/M57</f>
        <v>0.3951203010418687</v>
      </c>
      <c r="P57" s="90"/>
      <c r="Q57" s="91">
        <v>8219.6572</v>
      </c>
      <c r="R57" s="87">
        <v>7157.9015</v>
      </c>
      <c r="S57" s="88">
        <v>0.8708272529905505</v>
      </c>
      <c r="T57" s="92" t="e">
        <v>#DIV/0!</v>
      </c>
      <c r="U57" s="93" t="e">
        <v>#DIV/0!</v>
      </c>
      <c r="V57" s="60"/>
    </row>
    <row r="58" spans="3:22" s="49" customFormat="1" ht="15">
      <c r="C58" s="85"/>
      <c r="D58" s="86"/>
      <c r="E58" s="87"/>
      <c r="F58" s="88"/>
      <c r="G58" s="87"/>
      <c r="H58" s="89"/>
      <c r="I58" s="52"/>
      <c r="J58" s="58"/>
      <c r="K58" s="52"/>
      <c r="L58" s="85"/>
      <c r="M58" s="86"/>
      <c r="N58" s="87"/>
      <c r="O58" s="88"/>
      <c r="P58" s="90"/>
      <c r="Q58" s="91"/>
      <c r="R58" s="87"/>
      <c r="S58" s="88"/>
      <c r="T58" s="92"/>
      <c r="U58" s="92"/>
      <c r="V58" s="60"/>
    </row>
    <row r="59" spans="3:44" s="20" customFormat="1" ht="16.5" thickBot="1">
      <c r="C59" s="113">
        <v>2419.081</v>
      </c>
      <c r="D59" s="114">
        <v>2528.3442000000005</v>
      </c>
      <c r="E59" s="115">
        <v>109.26319999999998</v>
      </c>
      <c r="F59" s="116">
        <v>0.04321531854721361</v>
      </c>
      <c r="G59" s="117"/>
      <c r="H59" s="118"/>
      <c r="I59" s="244" t="s">
        <v>56</v>
      </c>
      <c r="J59" s="120"/>
      <c r="K59" s="33"/>
      <c r="L59" s="245">
        <f>L24+L41+L57</f>
        <v>7869.659300000001</v>
      </c>
      <c r="M59" s="245">
        <f>M24+M41+M57</f>
        <v>8450.394699999999</v>
      </c>
      <c r="N59" s="246">
        <f>M59-L59</f>
        <v>580.7353999999978</v>
      </c>
      <c r="O59" s="247">
        <f>N59/M59</f>
        <v>0.06872287279078193</v>
      </c>
      <c r="P59" s="121"/>
      <c r="Q59" s="122">
        <v>35738.2804</v>
      </c>
      <c r="R59" s="115">
        <v>27868.621099999997</v>
      </c>
      <c r="S59" s="116">
        <v>0.7797974829253395</v>
      </c>
      <c r="T59" s="123" t="e">
        <v>#DIV/0!</v>
      </c>
      <c r="U59" s="124" t="e">
        <v>#DIV/0!</v>
      </c>
      <c r="V59" s="125"/>
      <c r="AR59" s="126"/>
    </row>
    <row r="60" spans="3:21" ht="15" customHeight="1" thickTop="1">
      <c r="C60" s="61"/>
      <c r="D60" s="62"/>
      <c r="E60" s="63"/>
      <c r="F60" s="64"/>
      <c r="G60" s="63"/>
      <c r="H60" s="65"/>
      <c r="I60" s="15"/>
      <c r="J60" s="66"/>
      <c r="L60" s="61"/>
      <c r="M60" s="62"/>
      <c r="N60" s="63"/>
      <c r="O60" s="64"/>
      <c r="P60" s="67"/>
      <c r="Q60" s="68"/>
      <c r="R60" s="63"/>
      <c r="S60" s="64"/>
      <c r="T60" s="69"/>
      <c r="U60" s="69"/>
    </row>
    <row r="61" spans="3:22" s="15" customFormat="1" ht="14.25" hidden="1" outlineLevel="1">
      <c r="C61" s="61"/>
      <c r="D61" s="62"/>
      <c r="E61" s="63"/>
      <c r="F61" s="64"/>
      <c r="G61" s="63"/>
      <c r="H61" s="65"/>
      <c r="I61" s="15" t="s">
        <v>57</v>
      </c>
      <c r="J61" s="66"/>
      <c r="L61" s="61"/>
      <c r="M61" s="62"/>
      <c r="N61" s="63"/>
      <c r="O61" s="64"/>
      <c r="P61" s="67"/>
      <c r="Q61" s="68">
        <v>39072</v>
      </c>
      <c r="R61" s="63"/>
      <c r="S61" s="64"/>
      <c r="T61" s="69"/>
      <c r="U61" s="69"/>
      <c r="V61" s="109"/>
    </row>
    <row r="62" spans="1:22" s="133" customFormat="1" ht="14.25" hidden="1" outlineLevel="1">
      <c r="A62" s="1" t="s">
        <v>58</v>
      </c>
      <c r="B62" s="15" t="s">
        <v>17</v>
      </c>
      <c r="C62" s="75">
        <v>757.4888</v>
      </c>
      <c r="D62" s="76">
        <v>443.1584</v>
      </c>
      <c r="E62" s="63">
        <v>-314.3304</v>
      </c>
      <c r="F62" s="64">
        <v>-0.7092958183800646</v>
      </c>
      <c r="G62" s="63"/>
      <c r="H62" s="65"/>
      <c r="I62" s="15" t="s">
        <v>59</v>
      </c>
      <c r="J62" s="66"/>
      <c r="K62" s="15"/>
      <c r="L62" s="75">
        <v>1586.1706</v>
      </c>
      <c r="M62" s="76">
        <v>1327.18</v>
      </c>
      <c r="N62" s="63">
        <v>-258.99059999999986</v>
      </c>
      <c r="O62" s="64">
        <v>-0.19514353742521726</v>
      </c>
      <c r="P62" s="67"/>
      <c r="Q62" s="68">
        <v>5660</v>
      </c>
      <c r="R62" s="129"/>
      <c r="S62" s="130"/>
      <c r="T62" s="131"/>
      <c r="U62" s="131"/>
      <c r="V62" s="132"/>
    </row>
    <row r="63" spans="1:21" ht="14.25" hidden="1" outlineLevel="1">
      <c r="A63" s="1" t="s">
        <v>60</v>
      </c>
      <c r="B63" s="1" t="s">
        <v>17</v>
      </c>
      <c r="C63" s="75">
        <v>-346.7471</v>
      </c>
      <c r="D63" s="76">
        <v>0</v>
      </c>
      <c r="E63" s="63">
        <v>346.7471</v>
      </c>
      <c r="F63" s="64" t="e">
        <v>#DIV/0!</v>
      </c>
      <c r="G63" s="63"/>
      <c r="H63" s="65"/>
      <c r="I63" s="15" t="s">
        <v>59</v>
      </c>
      <c r="J63" s="66"/>
      <c r="L63" s="75">
        <v>-346.7471</v>
      </c>
      <c r="M63" s="76">
        <v>0</v>
      </c>
      <c r="N63" s="63">
        <v>346.7471</v>
      </c>
      <c r="O63" s="64" t="e">
        <v>#DIV/0!</v>
      </c>
      <c r="P63" s="67"/>
      <c r="Q63" s="68">
        <v>0</v>
      </c>
      <c r="R63" s="63"/>
      <c r="S63" s="64"/>
      <c r="T63" s="69"/>
      <c r="U63" s="69"/>
    </row>
    <row r="64" spans="1:44" ht="14.25" collapsed="1">
      <c r="A64" s="1" t="s">
        <v>58</v>
      </c>
      <c r="B64" s="15" t="s">
        <v>17</v>
      </c>
      <c r="C64" s="75">
        <v>410.7417</v>
      </c>
      <c r="D64" s="76">
        <v>443.1584</v>
      </c>
      <c r="E64" s="63">
        <v>32.41669999999999</v>
      </c>
      <c r="F64" s="64">
        <v>0.07314923963982177</v>
      </c>
      <c r="G64" s="63"/>
      <c r="H64" s="65"/>
      <c r="I64" s="15" t="s">
        <v>59</v>
      </c>
      <c r="J64" s="66"/>
      <c r="L64" s="75">
        <v>1239.4234999999999</v>
      </c>
      <c r="M64" s="76">
        <v>1104.9686</v>
      </c>
      <c r="N64" s="63">
        <f>M64-L64</f>
        <v>-134.45489999999995</v>
      </c>
      <c r="O64" s="64">
        <f>N64/M64</f>
        <v>-0.12168210028773666</v>
      </c>
      <c r="P64" s="67"/>
      <c r="Q64" s="68">
        <v>5660</v>
      </c>
      <c r="R64" s="63">
        <v>4420.5765</v>
      </c>
      <c r="S64" s="64">
        <v>0.7810205830388692</v>
      </c>
      <c r="T64" s="69">
        <v>-5659.218979416961</v>
      </c>
      <c r="U64" s="70">
        <v>-7245.928087320737</v>
      </c>
      <c r="AR64" s="94" t="s">
        <v>100</v>
      </c>
    </row>
    <row r="65" spans="3:22" s="20" customFormat="1" ht="16.5" thickBot="1">
      <c r="C65" s="113">
        <v>2829.8227</v>
      </c>
      <c r="D65" s="114">
        <v>2971.5026000000003</v>
      </c>
      <c r="E65" s="115">
        <v>141.67989999999998</v>
      </c>
      <c r="F65" s="116">
        <v>0.04767954771434491</v>
      </c>
      <c r="G65" s="117"/>
      <c r="H65" s="118"/>
      <c r="I65" s="244" t="s">
        <v>61</v>
      </c>
      <c r="J65" s="120"/>
      <c r="K65" s="33"/>
      <c r="L65" s="248">
        <f>L59+L64</f>
        <v>9109.0828</v>
      </c>
      <c r="M65" s="245">
        <f>M59+M64</f>
        <v>9555.363299999999</v>
      </c>
      <c r="N65" s="246">
        <f>N59+N64</f>
        <v>446.2804999999978</v>
      </c>
      <c r="O65" s="247">
        <f>N65/M65</f>
        <v>0.046704712943776594</v>
      </c>
      <c r="P65" s="121"/>
      <c r="Q65" s="122">
        <v>41398.2804</v>
      </c>
      <c r="R65" s="115">
        <v>32289.197600000003</v>
      </c>
      <c r="S65" s="116">
        <v>0.7799647059736327</v>
      </c>
      <c r="T65" s="123" t="e">
        <v>#DIV/0!</v>
      </c>
      <c r="U65" s="124" t="e">
        <v>#DIV/0!</v>
      </c>
      <c r="V65" s="125"/>
    </row>
    <row r="66" spans="3:22" s="20" customFormat="1" ht="10.5" customHeight="1" thickBot="1" thickTop="1">
      <c r="C66" s="134"/>
      <c r="D66" s="135"/>
      <c r="E66" s="136"/>
      <c r="F66" s="137"/>
      <c r="G66" s="117"/>
      <c r="H66" s="138"/>
      <c r="I66" s="139"/>
      <c r="J66" s="140"/>
      <c r="K66" s="33"/>
      <c r="L66" s="141"/>
      <c r="M66" s="135"/>
      <c r="N66" s="136"/>
      <c r="O66" s="137"/>
      <c r="P66" s="121"/>
      <c r="Q66" s="142"/>
      <c r="R66" s="135"/>
      <c r="S66" s="143"/>
      <c r="T66" s="127"/>
      <c r="U66" s="144"/>
      <c r="V66" s="125"/>
    </row>
    <row r="67" spans="3:21" ht="14.25" hidden="1">
      <c r="C67" s="63"/>
      <c r="D67" s="63">
        <v>2703.5866</v>
      </c>
      <c r="E67" s="63">
        <v>125.10699999999997</v>
      </c>
      <c r="F67" s="70">
        <v>0.04627445630925969</v>
      </c>
      <c r="G67" s="63"/>
      <c r="H67" s="63"/>
      <c r="I67" s="15"/>
      <c r="J67" s="15"/>
      <c r="L67" s="63"/>
      <c r="M67" s="63">
        <v>9027.0756</v>
      </c>
      <c r="N67" s="63">
        <v>528.2188999999998</v>
      </c>
      <c r="O67" s="70">
        <v>0.05851495250577051</v>
      </c>
      <c r="P67" s="67"/>
      <c r="Q67" s="63"/>
      <c r="R67" s="63"/>
      <c r="S67" s="63"/>
      <c r="T67" s="63"/>
      <c r="U67" s="63"/>
    </row>
    <row r="68" spans="3:21" ht="14.25" hidden="1">
      <c r="C68" s="63"/>
      <c r="D68" s="63">
        <v>267.916</v>
      </c>
      <c r="E68" s="63">
        <v>16.572900000000004</v>
      </c>
      <c r="F68" s="70">
        <v>0.06185856761074368</v>
      </c>
      <c r="G68" s="63"/>
      <c r="H68" s="63"/>
      <c r="I68" s="15"/>
      <c r="J68" s="15"/>
      <c r="L68" s="63"/>
      <c r="M68" s="63">
        <v>755.9488000000001</v>
      </c>
      <c r="N68" s="63">
        <v>145.72260000000006</v>
      </c>
      <c r="O68" s="70">
        <v>0.19276781707967527</v>
      </c>
      <c r="P68" s="67"/>
      <c r="Q68" s="63"/>
      <c r="R68" s="63"/>
      <c r="S68" s="63"/>
      <c r="T68" s="63"/>
      <c r="U68" s="63"/>
    </row>
    <row r="69" spans="3:21" ht="14.25" hidden="1">
      <c r="C69" s="63"/>
      <c r="D69" s="63">
        <v>0</v>
      </c>
      <c r="E69" s="63">
        <v>0</v>
      </c>
      <c r="F69" s="70" t="e">
        <v>#DIV/0!</v>
      </c>
      <c r="G69" s="63"/>
      <c r="H69" s="63"/>
      <c r="I69" s="15"/>
      <c r="J69" s="15"/>
      <c r="L69" s="63"/>
      <c r="M69" s="63">
        <v>0</v>
      </c>
      <c r="N69" s="63">
        <v>0.0001</v>
      </c>
      <c r="O69" s="70" t="e">
        <v>#DIV/0!</v>
      </c>
      <c r="P69" s="67"/>
      <c r="Q69" s="63"/>
      <c r="R69" s="63"/>
      <c r="S69" s="63"/>
      <c r="T69" s="63"/>
      <c r="U69" s="63"/>
    </row>
    <row r="70" spans="3:21" ht="15.75" customHeight="1" hidden="1">
      <c r="C70" s="63"/>
      <c r="D70" s="63">
        <v>2971.5026000000003</v>
      </c>
      <c r="E70" s="63">
        <v>141.67989999999998</v>
      </c>
      <c r="F70" s="70">
        <v>0.04767954771434491</v>
      </c>
      <c r="G70" s="63"/>
      <c r="H70" s="63"/>
      <c r="I70" s="15"/>
      <c r="J70" s="15"/>
      <c r="L70" s="63"/>
      <c r="M70" s="63">
        <v>9783.0244</v>
      </c>
      <c r="N70" s="63">
        <v>673.9415999999999</v>
      </c>
      <c r="O70" s="70">
        <v>0.06888888062059825</v>
      </c>
      <c r="P70" s="67"/>
      <c r="Q70" s="63"/>
      <c r="R70" s="63"/>
      <c r="S70" s="63"/>
      <c r="T70" s="63"/>
      <c r="U70" s="63"/>
    </row>
    <row r="71" spans="3:21" ht="15" hidden="1" outlineLevel="1" thickTop="1">
      <c r="C71" s="145"/>
      <c r="D71" s="146"/>
      <c r="E71" s="146"/>
      <c r="F71" s="146"/>
      <c r="G71" s="146"/>
      <c r="H71" s="146"/>
      <c r="I71" s="147"/>
      <c r="J71" s="147"/>
      <c r="K71" s="147"/>
      <c r="L71" s="146"/>
      <c r="M71" s="146"/>
      <c r="N71" s="146"/>
      <c r="O71" s="146"/>
      <c r="P71" s="84"/>
      <c r="Q71" s="148"/>
      <c r="R71" s="148"/>
      <c r="S71" s="148"/>
      <c r="T71" s="148"/>
      <c r="U71" s="148"/>
    </row>
    <row r="72" spans="3:22" s="149" customFormat="1" ht="15.75" hidden="1" outlineLevel="1">
      <c r="C72" s="150"/>
      <c r="D72" s="151"/>
      <c r="E72" s="151"/>
      <c r="F72" s="151"/>
      <c r="G72" s="151"/>
      <c r="H72" s="151"/>
      <c r="I72" s="152" t="s">
        <v>62</v>
      </c>
      <c r="J72" s="152"/>
      <c r="K72" s="152"/>
      <c r="L72" s="151"/>
      <c r="M72" s="151"/>
      <c r="N72" s="151"/>
      <c r="O72" s="151"/>
      <c r="P72" s="153"/>
      <c r="Q72" s="154"/>
      <c r="R72" s="154"/>
      <c r="S72" s="154"/>
      <c r="T72" s="154"/>
      <c r="U72" s="154"/>
      <c r="V72" s="155"/>
    </row>
    <row r="73" spans="3:21" ht="14.25" hidden="1" outlineLevel="1">
      <c r="C73" s="156"/>
      <c r="D73" s="157"/>
      <c r="E73" s="157"/>
      <c r="F73" s="157"/>
      <c r="G73" s="157"/>
      <c r="H73" s="157"/>
      <c r="I73" s="158" t="s">
        <v>63</v>
      </c>
      <c r="J73" s="158"/>
      <c r="K73" s="158"/>
      <c r="L73" s="157"/>
      <c r="M73" s="157"/>
      <c r="N73" s="157"/>
      <c r="O73" s="157"/>
      <c r="P73" s="84"/>
      <c r="Q73" s="159"/>
      <c r="R73" s="159"/>
      <c r="S73" s="159"/>
      <c r="T73" s="159"/>
      <c r="U73" s="159"/>
    </row>
    <row r="74" spans="3:21" ht="14.25" hidden="1" outlineLevel="1">
      <c r="C74" s="160"/>
      <c r="D74" s="157"/>
      <c r="E74" s="157"/>
      <c r="F74" s="157"/>
      <c r="G74" s="157"/>
      <c r="H74" s="157"/>
      <c r="I74" s="158" t="s">
        <v>64</v>
      </c>
      <c r="J74" s="158"/>
      <c r="K74" s="158"/>
      <c r="L74" s="157"/>
      <c r="M74" s="157"/>
      <c r="N74" s="157"/>
      <c r="O74" s="157"/>
      <c r="P74" s="84"/>
      <c r="Q74" s="159"/>
      <c r="R74" s="159"/>
      <c r="S74" s="159"/>
      <c r="T74" s="159"/>
      <c r="U74" s="159"/>
    </row>
    <row r="75" spans="3:21" ht="7.5" customHeight="1" hidden="1" outlineLevel="1">
      <c r="C75" s="160"/>
      <c r="D75" s="157"/>
      <c r="E75" s="157"/>
      <c r="F75" s="157"/>
      <c r="G75" s="157"/>
      <c r="H75" s="157"/>
      <c r="I75" s="158"/>
      <c r="J75" s="158"/>
      <c r="K75" s="158"/>
      <c r="L75" s="157"/>
      <c r="M75" s="157"/>
      <c r="N75" s="157"/>
      <c r="O75" s="157"/>
      <c r="P75" s="84"/>
      <c r="Q75" s="159"/>
      <c r="R75" s="159"/>
      <c r="S75" s="159"/>
      <c r="T75" s="159"/>
      <c r="U75" s="159"/>
    </row>
    <row r="76" spans="3:21" ht="14.25" hidden="1" outlineLevel="1">
      <c r="C76" s="156"/>
      <c r="D76" s="157"/>
      <c r="E76" s="157"/>
      <c r="F76" s="157"/>
      <c r="G76" s="157"/>
      <c r="H76" s="157"/>
      <c r="I76" s="158" t="s">
        <v>65</v>
      </c>
      <c r="J76" s="158"/>
      <c r="K76" s="158"/>
      <c r="L76" s="157"/>
      <c r="M76" s="157"/>
      <c r="N76" s="157"/>
      <c r="O76" s="157"/>
      <c r="P76" s="84"/>
      <c r="Q76" s="159"/>
      <c r="R76" s="159"/>
      <c r="S76" s="159"/>
      <c r="T76" s="159"/>
      <c r="U76" s="159"/>
    </row>
    <row r="77" spans="3:21" ht="14.25" hidden="1" outlineLevel="1">
      <c r="C77" s="156"/>
      <c r="D77" s="157"/>
      <c r="E77" s="157"/>
      <c r="F77" s="157"/>
      <c r="G77" s="157"/>
      <c r="H77" s="157"/>
      <c r="I77" s="158" t="s">
        <v>66</v>
      </c>
      <c r="J77" s="158"/>
      <c r="K77" s="158"/>
      <c r="L77" s="157"/>
      <c r="M77" s="157"/>
      <c r="N77" s="157"/>
      <c r="O77" s="157"/>
      <c r="P77" s="84"/>
      <c r="Q77" s="159"/>
      <c r="R77" s="159"/>
      <c r="S77" s="159"/>
      <c r="T77" s="159"/>
      <c r="U77" s="159"/>
    </row>
    <row r="78" spans="3:21" ht="14.25" hidden="1" outlineLevel="1">
      <c r="C78" s="156"/>
      <c r="D78" s="157"/>
      <c r="E78" s="157"/>
      <c r="F78" s="157"/>
      <c r="G78" s="157"/>
      <c r="H78" s="157"/>
      <c r="I78" s="158" t="s">
        <v>67</v>
      </c>
      <c r="J78" s="158"/>
      <c r="K78" s="158"/>
      <c r="L78" s="157"/>
      <c r="M78" s="157"/>
      <c r="N78" s="157"/>
      <c r="O78" s="157"/>
      <c r="P78" s="84"/>
      <c r="Q78" s="159"/>
      <c r="R78" s="159"/>
      <c r="S78" s="159"/>
      <c r="T78" s="159"/>
      <c r="U78" s="159"/>
    </row>
    <row r="79" spans="3:21" ht="15" hidden="1" outlineLevel="1" thickBot="1">
      <c r="C79" s="161"/>
      <c r="D79" s="162"/>
      <c r="E79" s="162"/>
      <c r="F79" s="162"/>
      <c r="G79" s="162"/>
      <c r="H79" s="162"/>
      <c r="I79" s="162"/>
      <c r="J79" s="162"/>
      <c r="K79" s="162"/>
      <c r="L79" s="162"/>
      <c r="M79" s="162"/>
      <c r="N79" s="162"/>
      <c r="O79" s="162"/>
      <c r="Q79" s="163"/>
      <c r="R79" s="163"/>
      <c r="S79" s="163"/>
      <c r="T79" s="163"/>
      <c r="U79" s="163"/>
    </row>
    <row r="80" ht="14.25" hidden="1"/>
    <row r="81" ht="14.25" hidden="1"/>
    <row r="82" ht="14.25" hidden="1">
      <c r="C82" s="1" t="s">
        <v>68</v>
      </c>
    </row>
    <row r="83" ht="14.25" hidden="1">
      <c r="C83" s="1" t="s">
        <v>69</v>
      </c>
    </row>
    <row r="84" ht="14.25" hidden="1">
      <c r="C84" s="1" t="s">
        <v>70</v>
      </c>
    </row>
    <row r="85" ht="14.25" hidden="1">
      <c r="C85" s="1" t="s">
        <v>71</v>
      </c>
    </row>
    <row r="86" ht="14.25" hidden="1"/>
    <row r="87" ht="14.25" hidden="1"/>
    <row r="88" ht="14.25" hidden="1"/>
    <row r="89" ht="14.25" hidden="1"/>
    <row r="90" ht="14.25" hidden="1"/>
    <row r="91" ht="14.25" hidden="1"/>
    <row r="92" ht="14.25" hidden="1"/>
    <row r="93" ht="14.25" hidden="1"/>
    <row r="94" ht="14.25" hidden="1">
      <c r="T94" s="72"/>
    </row>
    <row r="95" spans="4:22" s="164" customFormat="1" ht="18.75" hidden="1" outlineLevel="1">
      <c r="D95" s="1"/>
      <c r="G95" s="165"/>
      <c r="H95" s="165"/>
      <c r="I95" s="166" t="s">
        <v>72</v>
      </c>
      <c r="J95" s="166"/>
      <c r="K95" s="167"/>
      <c r="L95" s="168">
        <v>9455.8299</v>
      </c>
      <c r="M95" s="168">
        <v>9783.0245</v>
      </c>
      <c r="N95" s="168">
        <v>327.1945999999989</v>
      </c>
      <c r="O95" s="166"/>
      <c r="P95" s="169"/>
      <c r="Q95" s="168">
        <v>41398.2804</v>
      </c>
      <c r="R95" s="168"/>
      <c r="S95" s="168">
        <v>35798.2804</v>
      </c>
      <c r="T95" s="168">
        <v>-5600</v>
      </c>
      <c r="U95" s="168"/>
      <c r="V95" s="170"/>
    </row>
    <row r="96" spans="4:22" s="74" customFormat="1" ht="18" hidden="1" outlineLevel="1">
      <c r="D96" s="1"/>
      <c r="G96" s="128"/>
      <c r="H96" s="128"/>
      <c r="I96" s="171"/>
      <c r="J96" s="171"/>
      <c r="K96" s="172"/>
      <c r="L96" s="173">
        <v>346.7471000000005</v>
      </c>
      <c r="M96" s="173">
        <v>9.999999747378752E-05</v>
      </c>
      <c r="N96" s="171"/>
      <c r="O96" s="171"/>
      <c r="P96" s="174"/>
      <c r="Q96" s="173">
        <v>0</v>
      </c>
      <c r="R96" s="173"/>
      <c r="S96" s="173">
        <v>35797.50043529403</v>
      </c>
      <c r="T96" s="173" t="e">
        <v>#DIV/0!</v>
      </c>
      <c r="U96" s="173"/>
      <c r="V96" s="18"/>
    </row>
    <row r="97" ht="14.25" hidden="1"/>
    <row r="98" spans="3:24" ht="9" customHeight="1" hidden="1">
      <c r="C98" s="175"/>
      <c r="D98" s="176"/>
      <c r="E98" s="176"/>
      <c r="F98" s="176"/>
      <c r="G98" s="176"/>
      <c r="H98" s="176"/>
      <c r="I98" s="176"/>
      <c r="J98" s="176"/>
      <c r="K98" s="176"/>
      <c r="L98" s="176"/>
      <c r="M98" s="176"/>
      <c r="N98" s="176"/>
      <c r="O98" s="176"/>
      <c r="Q98" s="176"/>
      <c r="R98" s="176"/>
      <c r="S98" s="176"/>
      <c r="T98" s="177"/>
      <c r="U98" s="176"/>
      <c r="V98" s="178"/>
      <c r="W98" s="177"/>
      <c r="X98" s="176"/>
    </row>
    <row r="99" spans="3:24" ht="15.75" hidden="1">
      <c r="C99" s="179"/>
      <c r="D99" s="15"/>
      <c r="E99" s="15"/>
      <c r="F99" s="15"/>
      <c r="I99" s="180" t="s">
        <v>73</v>
      </c>
      <c r="J99" s="15"/>
      <c r="L99" s="568" t="s">
        <v>9</v>
      </c>
      <c r="M99" s="568"/>
      <c r="N99" s="568"/>
      <c r="O99" s="568"/>
      <c r="P99" s="181"/>
      <c r="Q99" s="15"/>
      <c r="R99" s="15"/>
      <c r="S99" s="15"/>
      <c r="T99" s="69"/>
      <c r="U99" s="15"/>
      <c r="V99" s="66"/>
      <c r="W99" s="69"/>
      <c r="X99" s="15"/>
    </row>
    <row r="100" spans="3:24" s="182" customFormat="1" ht="15" hidden="1">
      <c r="C100" s="179"/>
      <c r="D100" s="15"/>
      <c r="E100" s="15"/>
      <c r="F100" s="15"/>
      <c r="G100" s="183"/>
      <c r="H100" s="183"/>
      <c r="I100" s="183"/>
      <c r="J100" s="183"/>
      <c r="K100" s="183"/>
      <c r="L100" s="184" t="s">
        <v>10</v>
      </c>
      <c r="M100" s="185" t="s">
        <v>74</v>
      </c>
      <c r="N100" s="571" t="s">
        <v>75</v>
      </c>
      <c r="O100" s="571"/>
      <c r="P100" s="186"/>
      <c r="Q100" s="568"/>
      <c r="R100" s="568"/>
      <c r="S100" s="568"/>
      <c r="T100" s="187"/>
      <c r="U100" s="183"/>
      <c r="V100" s="188"/>
      <c r="W100" s="187"/>
      <c r="X100" s="183"/>
    </row>
    <row r="101" spans="3:24" s="71" customFormat="1" ht="6.75" customHeight="1" hidden="1">
      <c r="C101" s="179"/>
      <c r="D101" s="15"/>
      <c r="E101" s="15"/>
      <c r="F101" s="15"/>
      <c r="G101" s="110"/>
      <c r="H101" s="110"/>
      <c r="J101" s="189"/>
      <c r="K101" s="189"/>
      <c r="L101" s="189"/>
      <c r="M101" s="189"/>
      <c r="N101" s="189"/>
      <c r="O101" s="189"/>
      <c r="P101" s="190"/>
      <c r="Q101" s="568"/>
      <c r="R101" s="568"/>
      <c r="S101" s="568"/>
      <c r="T101" s="191"/>
      <c r="U101" s="110"/>
      <c r="V101" s="192"/>
      <c r="W101" s="191"/>
      <c r="X101" s="110"/>
    </row>
    <row r="102" spans="3:22" s="71" customFormat="1" ht="15" hidden="1">
      <c r="C102" s="179"/>
      <c r="D102" s="15"/>
      <c r="E102" s="15"/>
      <c r="F102" s="15"/>
      <c r="I102" s="3" t="s">
        <v>76</v>
      </c>
      <c r="J102" s="189"/>
      <c r="K102" s="189"/>
      <c r="L102" s="193">
        <v>32525</v>
      </c>
      <c r="M102" s="193">
        <v>33015</v>
      </c>
      <c r="N102" s="193">
        <v>490</v>
      </c>
      <c r="O102" s="194">
        <v>0.014841738603665</v>
      </c>
      <c r="P102" s="195"/>
      <c r="Q102" s="568"/>
      <c r="R102" s="568"/>
      <c r="S102" s="568"/>
      <c r="V102" s="192"/>
    </row>
    <row r="103" spans="2:22" s="71" customFormat="1" ht="15" hidden="1">
      <c r="B103" s="71" t="s">
        <v>48</v>
      </c>
      <c r="C103" s="179"/>
      <c r="D103" s="15"/>
      <c r="E103" s="15"/>
      <c r="F103" s="15"/>
      <c r="I103" s="196" t="s">
        <v>77</v>
      </c>
      <c r="J103" s="197"/>
      <c r="K103" s="189"/>
      <c r="L103" s="198">
        <v>5849</v>
      </c>
      <c r="M103" s="198">
        <v>6042</v>
      </c>
      <c r="N103" s="198">
        <v>193</v>
      </c>
      <c r="O103" s="199">
        <v>0.0319430652101953</v>
      </c>
      <c r="P103" s="195"/>
      <c r="Q103" s="568"/>
      <c r="R103" s="568"/>
      <c r="S103" s="568"/>
      <c r="V103" s="192"/>
    </row>
    <row r="104" spans="3:22" s="71" customFormat="1" ht="16.5" hidden="1" thickBot="1">
      <c r="C104" s="179"/>
      <c r="D104" s="15"/>
      <c r="E104" s="15"/>
      <c r="F104" s="15"/>
      <c r="I104" s="201" t="s">
        <v>78</v>
      </c>
      <c r="J104" s="202"/>
      <c r="K104" s="203"/>
      <c r="L104" s="204">
        <v>38374</v>
      </c>
      <c r="M104" s="204">
        <v>39057</v>
      </c>
      <c r="N104" s="204">
        <v>683</v>
      </c>
      <c r="O104" s="205">
        <v>0.017487262206518677</v>
      </c>
      <c r="P104" s="206"/>
      <c r="Q104" s="568"/>
      <c r="R104" s="568"/>
      <c r="S104" s="568"/>
      <c r="V104" s="192"/>
    </row>
    <row r="105" spans="3:22" s="71" customFormat="1" ht="4.5" customHeight="1" hidden="1">
      <c r="C105" s="179"/>
      <c r="D105" s="15"/>
      <c r="E105" s="15"/>
      <c r="F105" s="15"/>
      <c r="I105" s="33"/>
      <c r="J105" s="202"/>
      <c r="K105" s="203"/>
      <c r="L105" s="207"/>
      <c r="M105" s="207"/>
      <c r="N105" s="207"/>
      <c r="O105" s="208"/>
      <c r="P105" s="121"/>
      <c r="Q105" s="568"/>
      <c r="R105" s="568"/>
      <c r="S105" s="568"/>
      <c r="V105" s="192"/>
    </row>
    <row r="106" spans="3:22" s="209" customFormat="1" ht="15" hidden="1">
      <c r="C106" s="179"/>
      <c r="D106" s="15"/>
      <c r="E106" s="15"/>
      <c r="F106" s="15"/>
      <c r="I106" s="189" t="s">
        <v>79</v>
      </c>
      <c r="J106" s="189"/>
      <c r="K106" s="210"/>
      <c r="L106" s="211"/>
      <c r="M106" s="211"/>
      <c r="N106" s="211">
        <v>585.855</v>
      </c>
      <c r="O106" s="212">
        <v>0.015</v>
      </c>
      <c r="P106" s="213"/>
      <c r="Q106" s="568"/>
      <c r="R106" s="568"/>
      <c r="S106" s="568"/>
      <c r="V106" s="214"/>
    </row>
    <row r="107" spans="3:22" s="71" customFormat="1" ht="15" customHeight="1" hidden="1">
      <c r="C107" s="179"/>
      <c r="D107" s="15"/>
      <c r="E107" s="15"/>
      <c r="F107" s="15"/>
      <c r="I107" s="110"/>
      <c r="J107" s="110"/>
      <c r="K107" s="110"/>
      <c r="L107" s="110"/>
      <c r="M107" s="110"/>
      <c r="N107" s="110"/>
      <c r="O107" s="110"/>
      <c r="P107" s="215"/>
      <c r="Q107" s="568"/>
      <c r="R107" s="568"/>
      <c r="S107" s="568"/>
      <c r="V107" s="192"/>
    </row>
    <row r="108" spans="3:22" s="71" customFormat="1" ht="15" hidden="1">
      <c r="C108" s="179"/>
      <c r="D108" s="15"/>
      <c r="E108" s="15"/>
      <c r="F108" s="15"/>
      <c r="I108" s="3" t="s">
        <v>76</v>
      </c>
      <c r="J108" s="189"/>
      <c r="K108" s="189"/>
      <c r="L108" s="193">
        <v>5592</v>
      </c>
      <c r="M108" s="193">
        <v>7045</v>
      </c>
      <c r="N108" s="193">
        <v>1453</v>
      </c>
      <c r="O108" s="194">
        <v>0.20624556422995033</v>
      </c>
      <c r="P108" s="195"/>
      <c r="Q108" s="568"/>
      <c r="R108" s="568"/>
      <c r="S108" s="568"/>
      <c r="V108" s="192"/>
    </row>
    <row r="109" spans="3:22" s="71" customFormat="1" ht="15" hidden="1">
      <c r="C109" s="179"/>
      <c r="D109" s="15"/>
      <c r="E109" s="15"/>
      <c r="F109" s="15"/>
      <c r="I109" s="196" t="s">
        <v>80</v>
      </c>
      <c r="J109" s="189"/>
      <c r="K109" s="189"/>
      <c r="L109" s="198">
        <v>-128</v>
      </c>
      <c r="M109" s="198">
        <v>-140</v>
      </c>
      <c r="N109" s="198">
        <v>-12</v>
      </c>
      <c r="O109" s="216">
        <v>-0.08571428571428572</v>
      </c>
      <c r="P109" s="217"/>
      <c r="Q109" s="568"/>
      <c r="R109" s="568"/>
      <c r="S109" s="568"/>
      <c r="V109" s="192"/>
    </row>
    <row r="110" spans="3:44" s="20" customFormat="1" ht="16.5" hidden="1" thickBot="1">
      <c r="C110" s="179"/>
      <c r="D110" s="15"/>
      <c r="E110" s="15"/>
      <c r="F110" s="15"/>
      <c r="I110" s="218" t="s">
        <v>81</v>
      </c>
      <c r="J110" s="202"/>
      <c r="K110" s="202"/>
      <c r="L110" s="219">
        <v>5464</v>
      </c>
      <c r="M110" s="219">
        <v>6905</v>
      </c>
      <c r="N110" s="220">
        <v>1441</v>
      </c>
      <c r="O110" s="221">
        <v>0.20868935553946416</v>
      </c>
      <c r="P110" s="222"/>
      <c r="Q110" s="568"/>
      <c r="R110" s="568"/>
      <c r="S110" s="568"/>
      <c r="V110" s="120"/>
      <c r="AR110" s="126"/>
    </row>
    <row r="111" spans="3:22" s="71" customFormat="1" ht="9" customHeight="1" hidden="1">
      <c r="C111" s="223"/>
      <c r="D111" s="215"/>
      <c r="E111" s="215"/>
      <c r="F111" s="215"/>
      <c r="I111" s="110"/>
      <c r="J111" s="110"/>
      <c r="K111" s="110"/>
      <c r="L111" s="110"/>
      <c r="M111" s="110"/>
      <c r="N111" s="110"/>
      <c r="O111" s="110"/>
      <c r="P111" s="215"/>
      <c r="Q111" s="110"/>
      <c r="R111" s="110"/>
      <c r="V111" s="192"/>
    </row>
    <row r="112" spans="3:22" s="71" customFormat="1" ht="15" hidden="1">
      <c r="C112" s="224"/>
      <c r="I112" s="189" t="s">
        <v>82</v>
      </c>
      <c r="J112" s="110"/>
      <c r="K112" s="110"/>
      <c r="L112" s="110"/>
      <c r="M112" s="110"/>
      <c r="N112" s="110"/>
      <c r="O112" s="110"/>
      <c r="P112" s="215"/>
      <c r="Q112" s="110"/>
      <c r="R112" s="110"/>
      <c r="S112" s="200"/>
      <c r="V112" s="192"/>
    </row>
    <row r="113" spans="3:22" ht="9.75" customHeight="1" hidden="1">
      <c r="C113" s="225"/>
      <c r="D113" s="226"/>
      <c r="E113" s="226"/>
      <c r="F113" s="226"/>
      <c r="G113" s="226"/>
      <c r="H113" s="226"/>
      <c r="I113" s="226"/>
      <c r="J113" s="226"/>
      <c r="K113" s="226"/>
      <c r="L113" s="226"/>
      <c r="M113" s="226"/>
      <c r="N113" s="226"/>
      <c r="O113" s="227"/>
      <c r="Q113" s="226"/>
      <c r="R113" s="226"/>
      <c r="S113" s="226"/>
      <c r="T113" s="226"/>
      <c r="U113" s="226"/>
      <c r="V113" s="228"/>
    </row>
    <row r="114" spans="7:22" ht="14.25" hidden="1">
      <c r="G114" s="1"/>
      <c r="H114" s="1"/>
      <c r="I114" s="15"/>
      <c r="K114" s="1"/>
      <c r="V114" s="1"/>
    </row>
    <row r="115" spans="7:22" ht="14.25" hidden="1">
      <c r="G115" s="1"/>
      <c r="H115" s="1"/>
      <c r="K115" s="1"/>
      <c r="V115" s="1"/>
    </row>
    <row r="116" spans="7:22" ht="14.25">
      <c r="G116" s="1"/>
      <c r="H116" s="1"/>
      <c r="K116" s="1"/>
      <c r="V116" s="1"/>
    </row>
    <row r="117" spans="7:22" ht="6.75" customHeight="1">
      <c r="G117" s="1"/>
      <c r="H117" s="1"/>
      <c r="K117" s="1"/>
      <c r="O117" s="229"/>
      <c r="P117" s="230"/>
      <c r="Q117" s="129"/>
      <c r="R117" s="231"/>
      <c r="S117" s="231"/>
      <c r="V117" s="1"/>
    </row>
    <row r="118" spans="7:44" ht="15.75" thickBot="1">
      <c r="G118" s="1"/>
      <c r="H118" s="1"/>
      <c r="K118" s="1"/>
      <c r="N118" s="72"/>
      <c r="O118" s="232"/>
      <c r="P118" s="233"/>
      <c r="Q118" s="234">
        <v>41670</v>
      </c>
      <c r="R118" s="235">
        <v>32560.9172</v>
      </c>
      <c r="S118" s="236">
        <v>0.7813995008399328</v>
      </c>
      <c r="V118" s="1"/>
      <c r="AR118" s="72"/>
    </row>
    <row r="119" spans="7:22" ht="15" thickTop="1">
      <c r="G119" s="1"/>
      <c r="H119" s="1"/>
      <c r="K119" s="1"/>
      <c r="V119" s="1"/>
    </row>
    <row r="120" spans="2:28" ht="15" hidden="1" outlineLevel="2">
      <c r="B120" s="1" t="s">
        <v>83</v>
      </c>
      <c r="C120" s="237">
        <v>486.4862</v>
      </c>
      <c r="D120" s="238">
        <v>1017.6306</v>
      </c>
      <c r="E120" s="239">
        <v>531.1443999999999</v>
      </c>
      <c r="F120" s="240">
        <v>0.5219422450543448</v>
      </c>
      <c r="G120" s="63"/>
      <c r="H120" s="241"/>
      <c r="I120" s="176" t="s">
        <v>83</v>
      </c>
      <c r="J120" s="178"/>
      <c r="L120" s="237">
        <v>2179.1566</v>
      </c>
      <c r="M120" s="238">
        <v>3664.816</v>
      </c>
      <c r="N120" s="239">
        <v>1485.6594</v>
      </c>
      <c r="O120" s="240">
        <v>0.40538444494894155</v>
      </c>
      <c r="P120" s="67"/>
      <c r="Q120" s="242">
        <v>14224.8297</v>
      </c>
      <c r="R120" s="63"/>
      <c r="S120" s="64"/>
      <c r="T120" s="69"/>
      <c r="U120" s="70"/>
      <c r="X120"/>
      <c r="Y120" s="71"/>
      <c r="Z120" s="71"/>
      <c r="AA120" s="71"/>
      <c r="AB120" s="71"/>
    </row>
    <row r="121" spans="1:28" ht="15" hidden="1" outlineLevel="2">
      <c r="A121" s="1" t="s">
        <v>58</v>
      </c>
      <c r="B121" s="1" t="s">
        <v>83</v>
      </c>
      <c r="C121" s="61">
        <v>757.4888</v>
      </c>
      <c r="D121" s="62">
        <v>443.1584</v>
      </c>
      <c r="E121" s="63">
        <v>-314.3304</v>
      </c>
      <c r="F121" s="64">
        <v>-0.7092958183800646</v>
      </c>
      <c r="G121" s="63"/>
      <c r="H121" s="65"/>
      <c r="I121" s="15" t="s">
        <v>59</v>
      </c>
      <c r="J121" s="66"/>
      <c r="L121" s="61">
        <v>1586.1706</v>
      </c>
      <c r="M121" s="62">
        <v>1327.18</v>
      </c>
      <c r="N121" s="63">
        <v>-258.99059999999986</v>
      </c>
      <c r="O121" s="64">
        <v>-0.19514353742521726</v>
      </c>
      <c r="P121" s="67"/>
      <c r="Q121" s="68">
        <v>5660</v>
      </c>
      <c r="R121" s="63"/>
      <c r="S121" s="64"/>
      <c r="T121" s="69"/>
      <c r="U121" s="70"/>
      <c r="X121"/>
      <c r="Y121" s="71"/>
      <c r="Z121" s="71"/>
      <c r="AA121" s="71"/>
      <c r="AB121" s="71"/>
    </row>
    <row r="122" spans="3:28" ht="15" hidden="1" outlineLevel="1">
      <c r="C122" s="61">
        <v>-271.0026</v>
      </c>
      <c r="D122" s="62">
        <v>574.4721999999999</v>
      </c>
      <c r="E122" s="63">
        <v>845.4748</v>
      </c>
      <c r="F122" s="64">
        <v>1.4717418875969979</v>
      </c>
      <c r="G122" s="63"/>
      <c r="H122" s="65"/>
      <c r="I122" s="15" t="s">
        <v>83</v>
      </c>
      <c r="J122" s="66"/>
      <c r="L122" s="61">
        <v>592.9859999999999</v>
      </c>
      <c r="M122" s="62">
        <v>2337.6359999999995</v>
      </c>
      <c r="N122" s="63">
        <v>1744.6499999999996</v>
      </c>
      <c r="O122" s="64">
        <v>0.7463309086615709</v>
      </c>
      <c r="P122" s="67"/>
      <c r="Q122" s="68">
        <v>8564.8297</v>
      </c>
      <c r="R122" s="63"/>
      <c r="S122" s="64"/>
      <c r="T122" s="69"/>
      <c r="U122" s="70"/>
      <c r="X122"/>
      <c r="Y122" s="71"/>
      <c r="Z122" s="71"/>
      <c r="AA122" s="71"/>
      <c r="AB122" s="71"/>
    </row>
    <row r="123" spans="2:28" ht="15" hidden="1" outlineLevel="2">
      <c r="B123" s="1" t="s">
        <v>84</v>
      </c>
      <c r="C123" s="61">
        <v>1950.893</v>
      </c>
      <c r="D123" s="62">
        <v>1953.8719</v>
      </c>
      <c r="E123" s="63">
        <v>2.978900000000067</v>
      </c>
      <c r="F123" s="64">
        <v>0.0015246137681800258</v>
      </c>
      <c r="G123" s="63"/>
      <c r="H123" s="65"/>
      <c r="I123" s="15" t="s">
        <v>84</v>
      </c>
      <c r="J123" s="66"/>
      <c r="L123" s="61">
        <v>5718.8007</v>
      </c>
      <c r="M123" s="62">
        <v>6118.2085</v>
      </c>
      <c r="N123" s="63">
        <v>399.40779999999995</v>
      </c>
      <c r="O123" s="64">
        <v>0.06528182228506922</v>
      </c>
      <c r="P123" s="67"/>
      <c r="Q123" s="68">
        <v>27173.4506</v>
      </c>
      <c r="R123" s="63"/>
      <c r="S123" s="64"/>
      <c r="T123" s="69"/>
      <c r="U123" s="70"/>
      <c r="X123"/>
      <c r="Y123" s="71"/>
      <c r="Z123" s="71"/>
      <c r="AA123" s="71"/>
      <c r="AB123" s="71"/>
    </row>
    <row r="124" spans="1:28" ht="15" hidden="1" outlineLevel="2">
      <c r="A124" s="1" t="s">
        <v>58</v>
      </c>
      <c r="B124" s="1" t="s">
        <v>84</v>
      </c>
      <c r="C124" s="61">
        <v>0</v>
      </c>
      <c r="D124" s="62">
        <v>0</v>
      </c>
      <c r="E124" s="63">
        <v>0</v>
      </c>
      <c r="F124" s="64" t="e">
        <v>#DIV/0!</v>
      </c>
      <c r="G124" s="63"/>
      <c r="H124" s="65"/>
      <c r="I124" s="15" t="s">
        <v>59</v>
      </c>
      <c r="J124" s="66"/>
      <c r="L124" s="61">
        <v>0</v>
      </c>
      <c r="M124" s="62">
        <v>0</v>
      </c>
      <c r="N124" s="63">
        <v>0</v>
      </c>
      <c r="O124" s="64" t="e">
        <v>#DIV/0!</v>
      </c>
      <c r="P124" s="67"/>
      <c r="Q124" s="68">
        <v>0</v>
      </c>
      <c r="R124" s="63"/>
      <c r="S124" s="64"/>
      <c r="T124" s="69"/>
      <c r="U124" s="70"/>
      <c r="X124"/>
      <c r="Y124" s="71"/>
      <c r="Z124" s="71"/>
      <c r="AA124" s="71"/>
      <c r="AB124" s="71"/>
    </row>
    <row r="125" spans="3:28" ht="15" hidden="1" outlineLevel="1">
      <c r="C125" s="61">
        <v>1950.893</v>
      </c>
      <c r="D125" s="62">
        <v>1953.8719</v>
      </c>
      <c r="E125" s="63">
        <v>2.978900000000067</v>
      </c>
      <c r="F125" s="64">
        <v>0.0015246137681800258</v>
      </c>
      <c r="G125" s="63"/>
      <c r="H125" s="65"/>
      <c r="I125" s="15" t="s">
        <v>84</v>
      </c>
      <c r="J125" s="66"/>
      <c r="L125" s="61">
        <v>5718.8007</v>
      </c>
      <c r="M125" s="62">
        <v>6118.2085</v>
      </c>
      <c r="N125" s="63">
        <v>399.40779999999995</v>
      </c>
      <c r="O125" s="64">
        <v>0.06528182228506922</v>
      </c>
      <c r="P125" s="67"/>
      <c r="Q125" s="68">
        <v>27173.4506</v>
      </c>
      <c r="R125" s="63"/>
      <c r="S125" s="64"/>
      <c r="T125" s="69"/>
      <c r="U125" s="70"/>
      <c r="X125" s="71"/>
      <c r="Y125" s="71"/>
      <c r="Z125" s="71"/>
      <c r="AA125" s="71"/>
      <c r="AB125" s="71"/>
    </row>
    <row r="126" spans="3:44" s="20" customFormat="1" ht="16.5" hidden="1" outlineLevel="1" thickBot="1">
      <c r="C126" s="113">
        <v>1679.8904</v>
      </c>
      <c r="D126" s="114">
        <v>2528.3441000000003</v>
      </c>
      <c r="E126" s="115">
        <v>848.4537000000003</v>
      </c>
      <c r="F126" s="116">
        <v>0.3355768307011693</v>
      </c>
      <c r="G126" s="117"/>
      <c r="H126" s="118"/>
      <c r="I126" s="119" t="s">
        <v>56</v>
      </c>
      <c r="J126" s="120"/>
      <c r="K126" s="33"/>
      <c r="L126" s="113">
        <v>6311.7867</v>
      </c>
      <c r="M126" s="114">
        <v>8455.8445</v>
      </c>
      <c r="N126" s="115">
        <v>2144.0577999999996</v>
      </c>
      <c r="O126" s="116">
        <v>0.25355927488969315</v>
      </c>
      <c r="P126" s="121"/>
      <c r="Q126" s="122">
        <v>35738.2803</v>
      </c>
      <c r="R126" s="115"/>
      <c r="S126" s="116"/>
      <c r="T126" s="123"/>
      <c r="U126" s="124"/>
      <c r="V126" s="125"/>
      <c r="AR126" s="126"/>
    </row>
    <row r="127" spans="3:17" ht="7.5" customHeight="1" hidden="1" outlineLevel="1">
      <c r="C127" s="225"/>
      <c r="D127" s="226"/>
      <c r="E127" s="226"/>
      <c r="F127" s="228"/>
      <c r="H127" s="225"/>
      <c r="I127" s="226"/>
      <c r="J127" s="228"/>
      <c r="L127" s="225"/>
      <c r="M127" s="226"/>
      <c r="N127" s="226"/>
      <c r="O127" s="228"/>
      <c r="Q127" s="243"/>
    </row>
    <row r="128" ht="14.25" hidden="1" outlineLevel="1"/>
    <row r="129" ht="14.25" collapsed="1"/>
  </sheetData>
  <sheetProtection/>
  <mergeCells count="28">
    <mergeCell ref="Q103:S103"/>
    <mergeCell ref="E15:F15"/>
    <mergeCell ref="N15:O15"/>
    <mergeCell ref="R15:S15"/>
    <mergeCell ref="T15:U15"/>
    <mergeCell ref="C7:S7"/>
    <mergeCell ref="C14:F14"/>
    <mergeCell ref="L14:O14"/>
    <mergeCell ref="Q105:S105"/>
    <mergeCell ref="Q106:S106"/>
    <mergeCell ref="Q107:S107"/>
    <mergeCell ref="Q108:S108"/>
    <mergeCell ref="Q109:S109"/>
    <mergeCell ref="L99:O99"/>
    <mergeCell ref="N100:O100"/>
    <mergeCell ref="Q100:S100"/>
    <mergeCell ref="Q101:S101"/>
    <mergeCell ref="Q102:S102"/>
    <mergeCell ref="Q110:S110"/>
    <mergeCell ref="AR14:AS14"/>
    <mergeCell ref="C5:AS5"/>
    <mergeCell ref="C6:AS6"/>
    <mergeCell ref="AR18:AS18"/>
    <mergeCell ref="AR19:AS20"/>
    <mergeCell ref="AR31:AS31"/>
    <mergeCell ref="AR34:AS34"/>
    <mergeCell ref="AR55:AR56"/>
    <mergeCell ref="Q104:S104"/>
  </mergeCells>
  <dataValidations count="1">
    <dataValidation errorStyle="information" type="textLength" allowBlank="1" showInputMessage="1" showErrorMessage="1" error="XLBVal:6=14.5503&#13;&#10;" sqref="M38">
      <formula1>0</formula1>
      <formula2>300</formula2>
    </dataValidation>
  </dataValidations>
  <printOptions/>
  <pageMargins left="0.7086614173228347" right="0.7086614173228347" top="0.46" bottom="0.39" header="0.31496062992125984"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National Archives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Authorised User</dc:creator>
  <cp:keywords/>
  <dc:description/>
  <cp:lastModifiedBy>Authorised User</cp:lastModifiedBy>
  <cp:lastPrinted>2011-11-14T11:13:56Z</cp:lastPrinted>
  <dcterms:created xsi:type="dcterms:W3CDTF">2011-08-05T09:28:58Z</dcterms:created>
  <dcterms:modified xsi:type="dcterms:W3CDTF">2012-06-27T08:38:44Z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A2974882</vt:lpwstr>
  </property>
  <property fmtid="{D5CDD505-2E9C-101B-9397-08002B2CF9AE}" pid="3" name="Objective-Title">
    <vt:lpwstr>Quarterly financials vs prior year</vt:lpwstr>
  </property>
  <property fmtid="{D5CDD505-2E9C-101B-9397-08002B2CF9AE}" pid="4" name="Objective-Comment">
    <vt:lpwstr> </vt:lpwstr>
  </property>
  <property fmtid="{D5CDD505-2E9C-101B-9397-08002B2CF9AE}" pid="5" name="Objective-CreationStamp">
    <vt:filetime>2012-05-11T11:20:58Z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2012-06-06T15:42:11Z</vt:filetime>
  </property>
  <property fmtid="{D5CDD505-2E9C-101B-9397-08002B2CF9AE}" pid="9" name="Objective-ModificationStamp">
    <vt:filetime>2012-06-12T10:48:17Z</vt:filetime>
  </property>
  <property fmtid="{D5CDD505-2E9C-101B-9397-08002B2CF9AE}" pid="10" name="Objective-Owner">
    <vt:lpwstr>Amanda White</vt:lpwstr>
  </property>
  <property fmtid="{D5CDD505-2E9C-101B-9397-08002B2CF9AE}" pid="11" name="Objective-Path">
    <vt:lpwstr>File Plan:Finance Department:13 Financial planning and analysis reporting:2011 - 2012:08 Group:12 March:</vt:lpwstr>
  </property>
  <property fmtid="{D5CDD505-2E9C-101B-9397-08002B2CF9AE}" pid="12" name="Objective-Parent">
    <vt:lpwstr>12 March</vt:lpwstr>
  </property>
  <property fmtid="{D5CDD505-2E9C-101B-9397-08002B2CF9AE}" pid="13" name="Objective-State">
    <vt:lpwstr>Published</vt:lpwstr>
  </property>
  <property fmtid="{D5CDD505-2E9C-101B-9397-08002B2CF9AE}" pid="14" name="Objective-Version">
    <vt:lpwstr>2.0</vt:lpwstr>
  </property>
  <property fmtid="{D5CDD505-2E9C-101B-9397-08002B2CF9AE}" pid="15" name="Objective-VersionNumber">
    <vt:i4>3</vt:i4>
  </property>
  <property fmtid="{D5CDD505-2E9C-101B-9397-08002B2CF9AE}" pid="16" name="Objective-VersionComment">
    <vt:lpwstr> </vt:lpwstr>
  </property>
  <property fmtid="{D5CDD505-2E9C-101B-9397-08002B2CF9AE}" pid="17" name="Objective-FileNumber">
    <vt:lpwstr> </vt:lpwstr>
  </property>
  <property fmtid="{D5CDD505-2E9C-101B-9397-08002B2CF9AE}" pid="18" name="Objective-Classification">
    <vt:lpwstr>[Inherited - none]</vt:lpwstr>
  </property>
  <property fmtid="{D5CDD505-2E9C-101B-9397-08002B2CF9AE}" pid="19" name="Objective-Caveats">
    <vt:lpwstr> </vt:lpwstr>
  </property>
  <property fmtid="{D5CDD505-2E9C-101B-9397-08002B2CF9AE}" pid="20" name="Objective-Protective Marking [system]">
    <vt:lpwstr>UNCLASSIFIED</vt:lpwstr>
  </property>
  <property fmtid="{D5CDD505-2E9C-101B-9397-08002B2CF9AE}" pid="21" name="Objective-Creators Organisation [system]">
    <vt:lpwstr>The National Archives</vt:lpwstr>
  </property>
  <property fmtid="{D5CDD505-2E9C-101B-9397-08002B2CF9AE}" pid="22" name="Objective-TNA Department [system]">
    <vt:lpwstr>Financial Services Department</vt:lpwstr>
  </property>
  <property fmtid="{D5CDD505-2E9C-101B-9397-08002B2CF9AE}" pid="23" name="Objective-Sensitive personal data [system]">
    <vt:lpwstr>Yes</vt:lpwstr>
  </property>
  <property fmtid="{D5CDD505-2E9C-101B-9397-08002B2CF9AE}" pid="24" name="Objective-Disclosed to the data subject [system]">
    <vt:lpwstr>No</vt:lpwstr>
  </property>
  <property fmtid="{D5CDD505-2E9C-101B-9397-08002B2CF9AE}" pid="25" name="Objective-If Yes identify reference [system]">
    <vt:lpwstr> </vt:lpwstr>
  </property>
  <property fmtid="{D5CDD505-2E9C-101B-9397-08002B2CF9AE}" pid="26" name="Objective-Disclosable under FOI [system]">
    <vt:lpwstr>Not specified</vt:lpwstr>
  </property>
  <property fmtid="{D5CDD505-2E9C-101B-9397-08002B2CF9AE}" pid="27" name="Objective-FOI exemptions [system]">
    <vt:lpwstr> </vt:lpwstr>
  </property>
  <property fmtid="{D5CDD505-2E9C-101B-9397-08002B2CF9AE}" pid="28" name="Objective-Intranet Content [system]">
    <vt:lpwstr> </vt:lpwstr>
  </property>
</Properties>
</file>